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2"/>
  </bookViews>
  <sheets>
    <sheet name="MFU_zestawienie" sheetId="1" r:id="rId1"/>
    <sheet name="NM_zestawienie" sheetId="2" r:id="rId2"/>
    <sheet name="MFU_semestry" sheetId="3" r:id="rId3"/>
    <sheet name="NM semestry" sheetId="4" r:id="rId4"/>
  </sheets>
  <definedNames>
    <definedName name="_xlnm.Print_Area" localSheetId="2">'MFU_semestry'!$A$1:$I$76</definedName>
    <definedName name="_xlnm.Print_Area" localSheetId="0">'MFU_zestawienie'!$A$1:$O$99</definedName>
    <definedName name="_xlnm.Print_Area" localSheetId="3">'NM semestry'!$A$1:$I$72</definedName>
    <definedName name="_xlnm.Print_Area" localSheetId="1">'NM_zestawienie'!$A$1:$O$97</definedName>
  </definedNames>
  <calcPr fullCalcOnLoad="1"/>
</workbook>
</file>

<file path=xl/sharedStrings.xml><?xml version="1.0" encoding="utf-8"?>
<sst xmlns="http://schemas.openxmlformats.org/spreadsheetml/2006/main" count="760" uniqueCount="172">
  <si>
    <t>MATHEMATICS, speciality: Financial and actuarial mathematics</t>
  </si>
  <si>
    <t>Educational profile: general academic</t>
  </si>
  <si>
    <t>Form of studies:  full-time</t>
  </si>
  <si>
    <t>Level of qualification: first degree studies</t>
  </si>
  <si>
    <t>Qualifications gained: first degree studies</t>
  </si>
  <si>
    <t>No.</t>
  </si>
  <si>
    <t>Name of subject/ module</t>
  </si>
  <si>
    <t>exam</t>
  </si>
  <si>
    <t xml:space="preserve"> Hours in semester</t>
  </si>
  <si>
    <t>sem.</t>
  </si>
  <si>
    <t>ECTS</t>
  </si>
  <si>
    <t>in</t>
  </si>
  <si>
    <t>lect.</t>
  </si>
  <si>
    <t xml:space="preserve">exerc. </t>
  </si>
  <si>
    <t>lab.</t>
  </si>
  <si>
    <t>others</t>
  </si>
  <si>
    <t>self-study</t>
  </si>
  <si>
    <t>lect.+exerc.</t>
  </si>
  <si>
    <t>contact</t>
  </si>
  <si>
    <t>practical</t>
  </si>
  <si>
    <t>together</t>
  </si>
  <si>
    <t>status</t>
  </si>
  <si>
    <t>obszar</t>
  </si>
  <si>
    <t>General requirements</t>
  </si>
  <si>
    <t>Ergonomics</t>
  </si>
  <si>
    <t>zal.</t>
  </si>
  <si>
    <t>o</t>
  </si>
  <si>
    <t>Intellectual property protection</t>
  </si>
  <si>
    <t>Etiquette</t>
  </si>
  <si>
    <t>Safety and hygiene at work</t>
  </si>
  <si>
    <t>Humanity and sociology course 1</t>
  </si>
  <si>
    <t>zal_O</t>
  </si>
  <si>
    <t>f</t>
  </si>
  <si>
    <t>h</t>
  </si>
  <si>
    <t>Humanity and sociology course 2</t>
  </si>
  <si>
    <t>Foreign language 1</t>
  </si>
  <si>
    <t>Foreign language 2</t>
  </si>
  <si>
    <t>Foreign language 3</t>
  </si>
  <si>
    <t>Foreign language 4</t>
  </si>
  <si>
    <t>Egz.</t>
  </si>
  <si>
    <t>Physical Education</t>
  </si>
  <si>
    <t>Basic subjects</t>
  </si>
  <si>
    <t>Elementary mathematics</t>
  </si>
  <si>
    <t>Information technology</t>
  </si>
  <si>
    <t>Entrepreneurship</t>
  </si>
  <si>
    <t>Subjects for field of study</t>
  </si>
  <si>
    <t>Introduction to logic and set theory</t>
  </si>
  <si>
    <t>Mathematical analysis 1</t>
  </si>
  <si>
    <t>Linear algebra 1</t>
  </si>
  <si>
    <t>Mathematical analysis 2</t>
  </si>
  <si>
    <t>Linear algebra 2</t>
  </si>
  <si>
    <t>Physics</t>
  </si>
  <si>
    <t>Programming I</t>
  </si>
  <si>
    <t>Analytical geometry</t>
  </si>
  <si>
    <t>Mathematical analysis 3</t>
  </si>
  <si>
    <t>Algebra 1</t>
  </si>
  <si>
    <t>Algorithms and data structures</t>
  </si>
  <si>
    <t>Algebra 2</t>
  </si>
  <si>
    <t>Data bases</t>
  </si>
  <si>
    <t>Geometry</t>
  </si>
  <si>
    <t>Differential equations</t>
  </si>
  <si>
    <t>Topology I</t>
  </si>
  <si>
    <t>MATLAB package</t>
  </si>
  <si>
    <t>Differential geometry I</t>
  </si>
  <si>
    <t>Subjects for speciality</t>
  </si>
  <si>
    <t>Computer science tools</t>
  </si>
  <si>
    <t>Foundations of banking mathematics</t>
  </si>
  <si>
    <t>Subject to be choosen 1</t>
  </si>
  <si>
    <t>3a</t>
  </si>
  <si>
    <t>Game theory ^</t>
  </si>
  <si>
    <t>3b</t>
  </si>
  <si>
    <t>Operating research ^</t>
  </si>
  <si>
    <t>Theory of probability with its applications in economy</t>
  </si>
  <si>
    <t>Portfolio analysis</t>
  </si>
  <si>
    <t>Project management</t>
  </si>
  <si>
    <t>Subject to be choosen 2</t>
  </si>
  <si>
    <t>7a</t>
  </si>
  <si>
    <t>7b</t>
  </si>
  <si>
    <t>Actuarial mathematics^^</t>
  </si>
  <si>
    <t>Mathematical statistics</t>
  </si>
  <si>
    <t>Subject to be choosen 3</t>
  </si>
  <si>
    <t>9a</t>
  </si>
  <si>
    <t>Data analysis^^^</t>
  </si>
  <si>
    <t>9b</t>
  </si>
  <si>
    <t>9c</t>
  </si>
  <si>
    <t>Facultative subject (according to labor market needs)^^^</t>
  </si>
  <si>
    <t>Specialising</t>
  </si>
  <si>
    <t>Specialized lecture 1</t>
  </si>
  <si>
    <t>Seminar for bachelor's degree 1</t>
  </si>
  <si>
    <t>Specialized lecture 2</t>
  </si>
  <si>
    <t>Seminar for bachelor's degree 2</t>
  </si>
  <si>
    <t>Others</t>
  </si>
  <si>
    <t>Professional practice</t>
  </si>
  <si>
    <t>Diploma Thesis</t>
  </si>
  <si>
    <t>Together:</t>
  </si>
  <si>
    <t>exams</t>
  </si>
  <si>
    <t>lec.</t>
  </si>
  <si>
    <t>exer.</t>
  </si>
  <si>
    <t>lec.+ex.</t>
  </si>
  <si>
    <t>contact.</t>
  </si>
  <si>
    <t>pract.</t>
  </si>
  <si>
    <t>semester 1</t>
  </si>
  <si>
    <t>semester 2</t>
  </si>
  <si>
    <t>semester 3</t>
  </si>
  <si>
    <t>semester 4</t>
  </si>
  <si>
    <t>semester 5</t>
  </si>
  <si>
    <t>semester 6</t>
  </si>
  <si>
    <t>Number of exams/ ECTS</t>
  </si>
  <si>
    <t>1ECTS</t>
  </si>
  <si>
    <t>I</t>
  </si>
  <si>
    <t>ECTS:</t>
  </si>
  <si>
    <t>Hours</t>
  </si>
  <si>
    <t>II</t>
  </si>
  <si>
    <t>Percentage of  ECTS</t>
  </si>
  <si>
    <t>summary</t>
  </si>
  <si>
    <t>%</t>
  </si>
  <si>
    <t>for each field of study</t>
  </si>
  <si>
    <t>in ECTS</t>
  </si>
  <si>
    <t xml:space="preserve">Together in plan of studies </t>
  </si>
  <si>
    <t>field of study</t>
  </si>
  <si>
    <t>requiring  the direct contact</t>
  </si>
  <si>
    <t>with an academic teacher*</t>
  </si>
  <si>
    <t>in basic  sciences</t>
  </si>
  <si>
    <t>of practical nature</t>
  </si>
  <si>
    <t xml:space="preserve">(laboratories, projects, workshops) </t>
  </si>
  <si>
    <t xml:space="preserve">general academic to be realized </t>
  </si>
  <si>
    <t>with another field of study</t>
  </si>
  <si>
    <t>Humanity and social subjects</t>
  </si>
  <si>
    <t>subjects to be chosen  - at least 30% of ECTS</t>
  </si>
  <si>
    <t>Physical education</t>
  </si>
  <si>
    <t>Together % of ECTS</t>
  </si>
  <si>
    <t>Semester 1</t>
  </si>
  <si>
    <t>exc.</t>
  </si>
  <si>
    <t>Semester 2</t>
  </si>
  <si>
    <t>Semester 3</t>
  </si>
  <si>
    <t>Semester 4</t>
  </si>
  <si>
    <t>Differential equations I</t>
  </si>
  <si>
    <t>Semester 5</t>
  </si>
  <si>
    <t>Semester 6</t>
  </si>
  <si>
    <t>2a</t>
  </si>
  <si>
    <t>2b</t>
  </si>
  <si>
    <t>2c</t>
  </si>
  <si>
    <t xml:space="preserve">    MATHEMATICS, speciality:Teaching Mathematics </t>
  </si>
  <si>
    <t>alltogether</t>
  </si>
  <si>
    <t>General psychology</t>
  </si>
  <si>
    <t>General pedagogy</t>
  </si>
  <si>
    <t>Psychological-pedagogical practical training</t>
  </si>
  <si>
    <t>The basics of teaching methods</t>
  </si>
  <si>
    <t>Observation-assistant practical training: mathematics</t>
  </si>
  <si>
    <t>Elements of computer graphics</t>
  </si>
  <si>
    <t>Half-year practical training - mathematics - primary school</t>
  </si>
  <si>
    <t>Theory of probability and statistics</t>
  </si>
  <si>
    <t>Numerical methods</t>
  </si>
  <si>
    <t>Ethics</t>
  </si>
  <si>
    <t>Application of computers in didactics</t>
  </si>
  <si>
    <t>Computer laboratory</t>
  </si>
  <si>
    <t>Voice emission</t>
  </si>
  <si>
    <t>Practical training</t>
  </si>
  <si>
    <t xml:space="preserve">                   Kierunek MATEMATYKA Specjalność NAUCZANIE MATEMATYKI</t>
  </si>
  <si>
    <t>The basicsof teaching methods</t>
  </si>
  <si>
    <t>Psychology I</t>
  </si>
  <si>
    <t>Pedagogy  I</t>
  </si>
  <si>
    <t>Teaching methods of mathematics I</t>
  </si>
  <si>
    <t>Pedagogy I</t>
  </si>
  <si>
    <t>Areas of academic study/academic disciplines/fields of study: Science/Mathematics/Informaction science</t>
  </si>
  <si>
    <t xml:space="preserve"> 2019/20</t>
  </si>
  <si>
    <t xml:space="preserve">  2019/20</t>
  </si>
  <si>
    <t>2019/20</t>
  </si>
  <si>
    <t>Areas of academic study/academic disciplines/fields of study: Science/Mathematics/Mathematics</t>
  </si>
  <si>
    <t>science/Mathematics/Mathematics</t>
  </si>
  <si>
    <t>Mathematical modeling in finances^^^</t>
  </si>
  <si>
    <t>Risk analysis in property insurance^^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</si>
</sst>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0.0"/>
  </numFmts>
  <fonts count="6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2" fillId="3" borderId="0" applyNumberFormat="0" applyBorder="0" applyAlignment="0" applyProtection="0"/>
    <xf numFmtId="0" fontId="52" fillId="4" borderId="0" applyNumberFormat="0" applyBorder="0" applyAlignment="0" applyProtection="0"/>
    <xf numFmtId="0" fontId="2" fillId="5" borderId="0" applyNumberFormat="0" applyBorder="0" applyAlignment="0" applyProtection="0"/>
    <xf numFmtId="0" fontId="52" fillId="6" borderId="0" applyNumberFormat="0" applyBorder="0" applyAlignment="0" applyProtection="0"/>
    <xf numFmtId="0" fontId="2" fillId="7" borderId="0" applyNumberFormat="0" applyBorder="0" applyAlignment="0" applyProtection="0"/>
    <xf numFmtId="0" fontId="52" fillId="8" borderId="0" applyNumberFormat="0" applyBorder="0" applyAlignment="0" applyProtection="0"/>
    <xf numFmtId="0" fontId="2" fillId="9" borderId="0" applyNumberFormat="0" applyBorder="0" applyAlignment="0" applyProtection="0"/>
    <xf numFmtId="0" fontId="52" fillId="10" borderId="0" applyNumberFormat="0" applyBorder="0" applyAlignment="0" applyProtection="0"/>
    <xf numFmtId="0" fontId="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13" borderId="0" applyNumberFormat="0" applyBorder="0" applyAlignment="0" applyProtection="0"/>
    <xf numFmtId="0" fontId="52" fillId="14" borderId="0" applyNumberFormat="0" applyBorder="0" applyAlignment="0" applyProtection="0"/>
    <xf numFmtId="0" fontId="2" fillId="15" borderId="0" applyNumberFormat="0" applyBorder="0" applyAlignment="0" applyProtection="0"/>
    <xf numFmtId="0" fontId="52" fillId="16" borderId="0" applyNumberFormat="0" applyBorder="0" applyAlignment="0" applyProtection="0"/>
    <xf numFmtId="0" fontId="2" fillId="17" borderId="0" applyNumberFormat="0" applyBorder="0" applyAlignment="0" applyProtection="0"/>
    <xf numFmtId="0" fontId="52" fillId="18" borderId="0" applyNumberFormat="0" applyBorder="0" applyAlignment="0" applyProtection="0"/>
    <xf numFmtId="0" fontId="2" fillId="19" borderId="0" applyNumberFormat="0" applyBorder="0" applyAlignment="0" applyProtection="0"/>
    <xf numFmtId="0" fontId="52" fillId="20" borderId="0" applyNumberFormat="0" applyBorder="0" applyAlignment="0" applyProtection="0"/>
    <xf numFmtId="0" fontId="2" fillId="9" borderId="0" applyNumberFormat="0" applyBorder="0" applyAlignment="0" applyProtection="0"/>
    <xf numFmtId="0" fontId="52" fillId="21" borderId="0" applyNumberFormat="0" applyBorder="0" applyAlignment="0" applyProtection="0"/>
    <xf numFmtId="0" fontId="2" fillId="15" borderId="0" applyNumberFormat="0" applyBorder="0" applyAlignment="0" applyProtection="0"/>
    <xf numFmtId="0" fontId="52" fillId="22" borderId="0" applyNumberFormat="0" applyBorder="0" applyAlignment="0" applyProtection="0"/>
    <xf numFmtId="0" fontId="2" fillId="23" borderId="0" applyNumberFormat="0" applyBorder="0" applyAlignment="0" applyProtection="0"/>
    <xf numFmtId="0" fontId="53" fillId="24" borderId="0" applyNumberFormat="0" applyBorder="0" applyAlignment="0" applyProtection="0"/>
    <xf numFmtId="0" fontId="3" fillId="25" borderId="0" applyNumberFormat="0" applyBorder="0" applyAlignment="0" applyProtection="0"/>
    <xf numFmtId="0" fontId="53" fillId="26" borderId="0" applyNumberFormat="0" applyBorder="0" applyAlignment="0" applyProtection="0"/>
    <xf numFmtId="0" fontId="3" fillId="17" borderId="0" applyNumberFormat="0" applyBorder="0" applyAlignment="0" applyProtection="0"/>
    <xf numFmtId="0" fontId="53" fillId="27" borderId="0" applyNumberFormat="0" applyBorder="0" applyAlignment="0" applyProtection="0"/>
    <xf numFmtId="0" fontId="3" fillId="19" borderId="0" applyNumberFormat="0" applyBorder="0" applyAlignment="0" applyProtection="0"/>
    <xf numFmtId="0" fontId="53" fillId="28" borderId="0" applyNumberFormat="0" applyBorder="0" applyAlignment="0" applyProtection="0"/>
    <xf numFmtId="0" fontId="3" fillId="29" borderId="0" applyNumberFormat="0" applyBorder="0" applyAlignment="0" applyProtection="0"/>
    <xf numFmtId="0" fontId="53" fillId="30" borderId="0" applyNumberFormat="0" applyBorder="0" applyAlignment="0" applyProtection="0"/>
    <xf numFmtId="0" fontId="3" fillId="31" borderId="0" applyNumberFormat="0" applyBorder="0" applyAlignment="0" applyProtection="0"/>
    <xf numFmtId="0" fontId="53" fillId="32" borderId="0" applyNumberFormat="0" applyBorder="0" applyAlignment="0" applyProtection="0"/>
    <xf numFmtId="0" fontId="3" fillId="33" borderId="0" applyNumberFormat="0" applyBorder="0" applyAlignment="0" applyProtection="0"/>
    <xf numFmtId="0" fontId="53" fillId="34" borderId="0" applyNumberFormat="0" applyBorder="0" applyAlignment="0" applyProtection="0"/>
    <xf numFmtId="0" fontId="3" fillId="35" borderId="0" applyNumberFormat="0" applyBorder="0" applyAlignment="0" applyProtection="0"/>
    <xf numFmtId="0" fontId="53" fillId="36" borderId="0" applyNumberFormat="0" applyBorder="0" applyAlignment="0" applyProtection="0"/>
    <xf numFmtId="0" fontId="3" fillId="37" borderId="0" applyNumberFormat="0" applyBorder="0" applyAlignment="0" applyProtection="0"/>
    <xf numFmtId="0" fontId="53" fillId="38" borderId="0" applyNumberFormat="0" applyBorder="0" applyAlignment="0" applyProtection="0"/>
    <xf numFmtId="0" fontId="3" fillId="39" borderId="0" applyNumberFormat="0" applyBorder="0" applyAlignment="0" applyProtection="0"/>
    <xf numFmtId="0" fontId="53" fillId="40" borderId="0" applyNumberFormat="0" applyBorder="0" applyAlignment="0" applyProtection="0"/>
    <xf numFmtId="0" fontId="3" fillId="29" borderId="0" applyNumberFormat="0" applyBorder="0" applyAlignment="0" applyProtection="0"/>
    <xf numFmtId="0" fontId="53" fillId="41" borderId="0" applyNumberFormat="0" applyBorder="0" applyAlignment="0" applyProtection="0"/>
    <xf numFmtId="0" fontId="3" fillId="31" borderId="0" applyNumberFormat="0" applyBorder="0" applyAlignment="0" applyProtection="0"/>
    <xf numFmtId="0" fontId="53" fillId="42" borderId="0" applyNumberFormat="0" applyBorder="0" applyAlignment="0" applyProtection="0"/>
    <xf numFmtId="0" fontId="3" fillId="43" borderId="0" applyNumberFormat="0" applyBorder="0" applyAlignment="0" applyProtection="0"/>
    <xf numFmtId="0" fontId="54" fillId="44" borderId="1" applyNumberFormat="0" applyAlignment="0" applyProtection="0"/>
    <xf numFmtId="0" fontId="4" fillId="13" borderId="2" applyNumberFormat="0" applyAlignment="0" applyProtection="0"/>
    <xf numFmtId="0" fontId="55" fillId="45" borderId="3" applyNumberFormat="0" applyAlignment="0" applyProtection="0"/>
    <xf numFmtId="0" fontId="5" fillId="46" borderId="4" applyNumberFormat="0" applyAlignment="0" applyProtection="0"/>
    <xf numFmtId="0" fontId="6" fillId="7" borderId="0" applyNumberFormat="0" applyBorder="0" applyAlignment="0" applyProtection="0"/>
    <xf numFmtId="0" fontId="56" fillId="4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7" fillId="0" borderId="5" applyNumberFormat="0" applyFill="0" applyAlignment="0" applyProtection="0"/>
    <xf numFmtId="0" fontId="7" fillId="0" borderId="6" applyNumberFormat="0" applyFill="0" applyAlignment="0" applyProtection="0"/>
    <xf numFmtId="0" fontId="58" fillId="48" borderId="7" applyNumberFormat="0" applyAlignment="0" applyProtection="0"/>
    <xf numFmtId="0" fontId="8" fillId="49" borderId="8" applyNumberFormat="0" applyAlignment="0" applyProtection="0"/>
    <xf numFmtId="0" fontId="59" fillId="0" borderId="9" applyNumberFormat="0" applyFill="0" applyAlignment="0" applyProtection="0"/>
    <xf numFmtId="0" fontId="9" fillId="0" borderId="10" applyNumberFormat="0" applyFill="0" applyAlignment="0" applyProtection="0"/>
    <xf numFmtId="0" fontId="60" fillId="0" borderId="11" applyNumberFormat="0" applyFill="0" applyAlignment="0" applyProtection="0"/>
    <xf numFmtId="0" fontId="10" fillId="0" borderId="12" applyNumberFormat="0" applyFill="0" applyAlignment="0" applyProtection="0"/>
    <xf numFmtId="0" fontId="61" fillId="0" borderId="13" applyNumberFormat="0" applyFill="0" applyAlignment="0" applyProtection="0"/>
    <xf numFmtId="0" fontId="1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0" borderId="0" applyNumberFormat="0" applyBorder="0" applyAlignment="0" applyProtection="0"/>
    <xf numFmtId="0" fontId="62" fillId="51" borderId="0" applyNumberFormat="0" applyBorder="0" applyAlignment="0" applyProtection="0"/>
    <xf numFmtId="0" fontId="13" fillId="0" borderId="0">
      <alignment/>
      <protection/>
    </xf>
    <xf numFmtId="0" fontId="63" fillId="45" borderId="1" applyNumberFormat="0" applyAlignment="0" applyProtection="0"/>
    <xf numFmtId="0" fontId="14" fillId="46" borderId="2" applyNumberFormat="0" applyAlignment="0" applyProtection="0"/>
    <xf numFmtId="9" fontId="1" fillId="0" borderId="0" applyFill="0" applyBorder="0" applyAlignment="0" applyProtection="0"/>
    <xf numFmtId="0" fontId="64" fillId="0" borderId="15" applyNumberFormat="0" applyFill="0" applyAlignment="0" applyProtection="0"/>
    <xf numFmtId="0" fontId="15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5" borderId="0" applyNumberFormat="0" applyBorder="0" applyAlignment="0" applyProtection="0"/>
    <xf numFmtId="0" fontId="68" fillId="54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3" fillId="0" borderId="0" xfId="85" applyFont="1" applyFill="1" applyAlignment="1">
      <alignment horizontal="center"/>
      <protection/>
    </xf>
    <xf numFmtId="0" fontId="2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3" fillId="0" borderId="0" xfId="85" applyFont="1" applyFill="1">
      <alignment/>
      <protection/>
    </xf>
    <xf numFmtId="0" fontId="23" fillId="0" borderId="0" xfId="85" applyFont="1" applyFill="1" applyAlignment="1">
      <alignment/>
      <protection/>
    </xf>
    <xf numFmtId="0" fontId="24" fillId="0" borderId="19" xfId="85" applyFont="1" applyFill="1" applyBorder="1">
      <alignment/>
      <protection/>
    </xf>
    <xf numFmtId="0" fontId="24" fillId="0" borderId="20" xfId="85" applyFont="1" applyFill="1" applyBorder="1">
      <alignment/>
      <protection/>
    </xf>
    <xf numFmtId="0" fontId="24" fillId="0" borderId="20" xfId="85" applyFont="1" applyFill="1" applyBorder="1" applyAlignment="1">
      <alignment horizontal="center"/>
      <protection/>
    </xf>
    <xf numFmtId="0" fontId="24" fillId="0" borderId="21" xfId="85" applyFont="1" applyFill="1" applyBorder="1" applyAlignment="1">
      <alignment vertical="center"/>
      <protection/>
    </xf>
    <xf numFmtId="0" fontId="24" fillId="0" borderId="22" xfId="85" applyFont="1" applyFill="1" applyBorder="1" applyAlignment="1">
      <alignment vertical="center"/>
      <protection/>
    </xf>
    <xf numFmtId="0" fontId="24" fillId="0" borderId="23" xfId="85" applyFont="1" applyFill="1" applyBorder="1" applyAlignment="1">
      <alignment vertical="center"/>
      <protection/>
    </xf>
    <xf numFmtId="0" fontId="24" fillId="0" borderId="0" xfId="85" applyFont="1" applyFill="1" applyBorder="1" applyAlignment="1">
      <alignment vertical="center"/>
      <protection/>
    </xf>
    <xf numFmtId="0" fontId="25" fillId="0" borderId="24" xfId="85" applyFont="1" applyFill="1" applyBorder="1">
      <alignment/>
      <protection/>
    </xf>
    <xf numFmtId="0" fontId="25" fillId="0" borderId="0" xfId="85" applyFont="1" applyFill="1" applyBorder="1">
      <alignment/>
      <protection/>
    </xf>
    <xf numFmtId="0" fontId="24" fillId="0" borderId="24" xfId="85" applyFont="1" applyFill="1" applyBorder="1">
      <alignment/>
      <protection/>
    </xf>
    <xf numFmtId="0" fontId="24" fillId="0" borderId="0" xfId="85" applyFont="1" applyFill="1" applyBorder="1" applyAlignment="1">
      <alignment horizontal="center"/>
      <protection/>
    </xf>
    <xf numFmtId="0" fontId="25" fillId="0" borderId="25" xfId="85" applyFont="1" applyFill="1" applyBorder="1" applyAlignment="1">
      <alignment/>
      <protection/>
    </xf>
    <xf numFmtId="0" fontId="13" fillId="0" borderId="25" xfId="85" applyFont="1" applyFill="1" applyBorder="1" applyAlignment="1">
      <alignment/>
      <protection/>
    </xf>
    <xf numFmtId="0" fontId="13" fillId="0" borderId="0" xfId="85" applyFont="1" applyFill="1" applyBorder="1" applyAlignment="1">
      <alignment/>
      <protection/>
    </xf>
    <xf numFmtId="0" fontId="26" fillId="0" borderId="24" xfId="85" applyFont="1" applyFill="1" applyBorder="1">
      <alignment/>
      <protection/>
    </xf>
    <xf numFmtId="0" fontId="25" fillId="0" borderId="26" xfId="85" applyFont="1" applyFill="1" applyBorder="1">
      <alignment/>
      <protection/>
    </xf>
    <xf numFmtId="0" fontId="24" fillId="0" borderId="25" xfId="85" applyFont="1" applyFill="1" applyBorder="1">
      <alignment/>
      <protection/>
    </xf>
    <xf numFmtId="0" fontId="25" fillId="0" borderId="27" xfId="85" applyFont="1" applyFill="1" applyBorder="1" applyAlignment="1">
      <alignment horizontal="center"/>
      <protection/>
    </xf>
    <xf numFmtId="0" fontId="27" fillId="0" borderId="0" xfId="85" applyFont="1" applyFill="1" applyBorder="1" applyAlignment="1">
      <alignment horizontal="left"/>
      <protection/>
    </xf>
    <xf numFmtId="0" fontId="25" fillId="0" borderId="26" xfId="85" applyFont="1" applyFill="1" applyBorder="1" applyAlignment="1">
      <alignment horizontal="center"/>
      <protection/>
    </xf>
    <xf numFmtId="0" fontId="28" fillId="0" borderId="26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3" fillId="0" borderId="23" xfId="85" applyFont="1" applyFill="1" applyBorder="1" applyAlignment="1">
      <alignment horizontal="center"/>
      <protection/>
    </xf>
    <xf numFmtId="0" fontId="13" fillId="0" borderId="21" xfId="85" applyFont="1" applyFill="1" applyBorder="1" applyAlignment="1">
      <alignment horizontal="center"/>
      <protection/>
    </xf>
    <xf numFmtId="0" fontId="26" fillId="0" borderId="28" xfId="85" applyFont="1" applyFill="1" applyBorder="1" applyAlignment="1">
      <alignment horizontal="center"/>
      <protection/>
    </xf>
    <xf numFmtId="0" fontId="26" fillId="0" borderId="29" xfId="85" applyFont="1" applyFill="1" applyBorder="1" applyAlignment="1">
      <alignment horizontal="center"/>
      <protection/>
    </xf>
    <xf numFmtId="0" fontId="26" fillId="0" borderId="30" xfId="85" applyFont="1" applyFill="1" applyBorder="1" applyAlignment="1">
      <alignment horizontal="center"/>
      <protection/>
    </xf>
    <xf numFmtId="0" fontId="13" fillId="0" borderId="28" xfId="85" applyFont="1" applyFill="1" applyBorder="1" applyAlignment="1">
      <alignment horizontal="center"/>
      <protection/>
    </xf>
    <xf numFmtId="0" fontId="13" fillId="0" borderId="29" xfId="85" applyFont="1" applyFill="1" applyBorder="1" applyAlignment="1">
      <alignment horizontal="center"/>
      <protection/>
    </xf>
    <xf numFmtId="0" fontId="13" fillId="0" borderId="31" xfId="85" applyFont="1" applyFill="1" applyBorder="1" applyAlignment="1">
      <alignment horizontal="center"/>
      <protection/>
    </xf>
    <xf numFmtId="0" fontId="13" fillId="0" borderId="0" xfId="85" applyFont="1" applyFill="1" applyBorder="1" applyAlignment="1">
      <alignment horizontal="center"/>
      <protection/>
    </xf>
    <xf numFmtId="0" fontId="26" fillId="0" borderId="32" xfId="85" applyFont="1" applyFill="1" applyBorder="1" applyAlignment="1">
      <alignment horizontal="center"/>
      <protection/>
    </xf>
    <xf numFmtId="0" fontId="26" fillId="0" borderId="26" xfId="85" applyFont="1" applyFill="1" applyBorder="1" applyAlignment="1">
      <alignment horizontal="center"/>
      <protection/>
    </xf>
    <xf numFmtId="0" fontId="26" fillId="0" borderId="21" xfId="85" applyFont="1" applyFill="1" applyBorder="1" applyAlignment="1">
      <alignment horizontal="center"/>
      <protection/>
    </xf>
    <xf numFmtId="0" fontId="13" fillId="0" borderId="32" xfId="85" applyFont="1" applyFill="1" applyBorder="1" applyAlignment="1">
      <alignment horizontal="center"/>
      <protection/>
    </xf>
    <xf numFmtId="0" fontId="13" fillId="0" borderId="26" xfId="85" applyFont="1" applyFill="1" applyBorder="1" applyAlignment="1">
      <alignment horizontal="center"/>
      <protection/>
    </xf>
    <xf numFmtId="0" fontId="13" fillId="0" borderId="33" xfId="85" applyFont="1" applyFill="1" applyBorder="1" applyAlignment="1">
      <alignment horizontal="center"/>
      <protection/>
    </xf>
    <xf numFmtId="0" fontId="28" fillId="0" borderId="19" xfId="0" applyFont="1" applyFill="1" applyBorder="1" applyAlignment="1">
      <alignment/>
    </xf>
    <xf numFmtId="0" fontId="1" fillId="0" borderId="34" xfId="0" applyFont="1" applyFill="1" applyBorder="1" applyAlignment="1">
      <alignment horizontal="center"/>
    </xf>
    <xf numFmtId="0" fontId="25" fillId="0" borderId="26" xfId="85" applyFont="1" applyFill="1" applyBorder="1" applyAlignment="1">
      <alignment horizontal="left"/>
      <protection/>
    </xf>
    <xf numFmtId="0" fontId="1" fillId="0" borderId="31" xfId="85" applyFont="1" applyFill="1" applyBorder="1" applyAlignment="1">
      <alignment horizontal="center"/>
      <protection/>
    </xf>
    <xf numFmtId="0" fontId="26" fillId="0" borderId="35" xfId="85" applyFont="1" applyFill="1" applyBorder="1" applyAlignment="1">
      <alignment horizontal="center"/>
      <protection/>
    </xf>
    <xf numFmtId="0" fontId="26" fillId="0" borderId="36" xfId="85" applyFont="1" applyFill="1" applyBorder="1" applyAlignment="1">
      <alignment horizontal="center"/>
      <protection/>
    </xf>
    <xf numFmtId="0" fontId="26" fillId="0" borderId="37" xfId="85" applyFont="1" applyFill="1" applyBorder="1" applyAlignment="1">
      <alignment horizontal="center"/>
      <protection/>
    </xf>
    <xf numFmtId="0" fontId="13" fillId="0" borderId="35" xfId="85" applyFont="1" applyFill="1" applyBorder="1" applyAlignment="1">
      <alignment horizontal="center"/>
      <protection/>
    </xf>
    <xf numFmtId="0" fontId="13" fillId="0" borderId="36" xfId="85" applyFont="1" applyFill="1" applyBorder="1" applyAlignment="1">
      <alignment horizontal="center"/>
      <protection/>
    </xf>
    <xf numFmtId="0" fontId="23" fillId="0" borderId="27" xfId="85" applyFont="1" applyFill="1" applyBorder="1" applyAlignment="1">
      <alignment/>
      <protection/>
    </xf>
    <xf numFmtId="0" fontId="29" fillId="0" borderId="0" xfId="85" applyFont="1" applyFill="1" applyBorder="1" applyAlignment="1">
      <alignment/>
      <protection/>
    </xf>
    <xf numFmtId="0" fontId="27" fillId="0" borderId="0" xfId="85" applyFont="1" applyFill="1" applyBorder="1" applyAlignment="1">
      <alignment/>
      <protection/>
    </xf>
    <xf numFmtId="0" fontId="27" fillId="0" borderId="0" xfId="85" applyFont="1" applyFill="1" applyBorder="1" applyAlignment="1">
      <alignment horizontal="center"/>
      <protection/>
    </xf>
    <xf numFmtId="0" fontId="25" fillId="0" borderId="24" xfId="85" applyFont="1" applyFill="1" applyBorder="1" applyAlignment="1">
      <alignment horizontal="center"/>
      <protection/>
    </xf>
    <xf numFmtId="0" fontId="25" fillId="0" borderId="21" xfId="85" applyFont="1" applyFill="1" applyBorder="1" applyAlignment="1">
      <alignment horizontal="center"/>
      <protection/>
    </xf>
    <xf numFmtId="0" fontId="26" fillId="0" borderId="31" xfId="85" applyFont="1" applyFill="1" applyBorder="1" applyAlignment="1">
      <alignment horizontal="center"/>
      <protection/>
    </xf>
    <xf numFmtId="0" fontId="25" fillId="0" borderId="38" xfId="85" applyFont="1" applyFill="1" applyBorder="1" applyAlignment="1">
      <alignment horizontal="center"/>
      <protection/>
    </xf>
    <xf numFmtId="0" fontId="26" fillId="0" borderId="33" xfId="85" applyFont="1" applyFill="1" applyBorder="1" applyAlignment="1">
      <alignment horizontal="center"/>
      <protection/>
    </xf>
    <xf numFmtId="0" fontId="26" fillId="0" borderId="39" xfId="85" applyFont="1" applyFill="1" applyBorder="1" applyAlignment="1">
      <alignment horizontal="center"/>
      <protection/>
    </xf>
    <xf numFmtId="0" fontId="13" fillId="0" borderId="39" xfId="85" applyFont="1" applyFill="1" applyBorder="1" applyAlignment="1">
      <alignment horizontal="center"/>
      <protection/>
    </xf>
    <xf numFmtId="0" fontId="25" fillId="0" borderId="25" xfId="85" applyFont="1" applyFill="1" applyBorder="1" applyAlignment="1">
      <alignment horizontal="center"/>
      <protection/>
    </xf>
    <xf numFmtId="0" fontId="1" fillId="0" borderId="2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85" applyFont="1" applyFill="1" applyBorder="1" applyAlignment="1">
      <alignment horizontal="center"/>
      <protection/>
    </xf>
    <xf numFmtId="0" fontId="1" fillId="0" borderId="33" xfId="85" applyFont="1" applyFill="1" applyBorder="1" applyAlignment="1">
      <alignment horizontal="center"/>
      <protection/>
    </xf>
    <xf numFmtId="0" fontId="25" fillId="0" borderId="19" xfId="85" applyFont="1" applyFill="1" applyBorder="1" applyAlignment="1">
      <alignment horizontal="center"/>
      <protection/>
    </xf>
    <xf numFmtId="0" fontId="1" fillId="0" borderId="21" xfId="85" applyFont="1" applyFill="1" applyBorder="1" applyAlignment="1">
      <alignment horizontal="center"/>
      <protection/>
    </xf>
    <xf numFmtId="0" fontId="30" fillId="0" borderId="28" xfId="85" applyFont="1" applyFill="1" applyBorder="1" applyAlignment="1">
      <alignment horizontal="center"/>
      <protection/>
    </xf>
    <xf numFmtId="0" fontId="30" fillId="0" borderId="29" xfId="85" applyFont="1" applyFill="1" applyBorder="1" applyAlignment="1">
      <alignment horizontal="center"/>
      <protection/>
    </xf>
    <xf numFmtId="0" fontId="30" fillId="0" borderId="31" xfId="85" applyFont="1" applyFill="1" applyBorder="1" applyAlignment="1">
      <alignment horizontal="center"/>
      <protection/>
    </xf>
    <xf numFmtId="0" fontId="1" fillId="0" borderId="40" xfId="85" applyFont="1" applyFill="1" applyBorder="1" applyAlignment="1">
      <alignment horizontal="center"/>
      <protection/>
    </xf>
    <xf numFmtId="0" fontId="1" fillId="0" borderId="29" xfId="85" applyFont="1" applyFill="1" applyBorder="1" applyAlignment="1">
      <alignment horizontal="center"/>
      <protection/>
    </xf>
    <xf numFmtId="0" fontId="30" fillId="0" borderId="32" xfId="85" applyFont="1" applyFill="1" applyBorder="1" applyAlignment="1">
      <alignment horizontal="center"/>
      <protection/>
    </xf>
    <xf numFmtId="0" fontId="30" fillId="0" borderId="26" xfId="85" applyFont="1" applyFill="1" applyBorder="1" applyAlignment="1">
      <alignment horizontal="center"/>
      <protection/>
    </xf>
    <xf numFmtId="0" fontId="30" fillId="0" borderId="33" xfId="85" applyFont="1" applyFill="1" applyBorder="1" applyAlignment="1">
      <alignment horizontal="center"/>
      <protection/>
    </xf>
    <xf numFmtId="0" fontId="28" fillId="0" borderId="26" xfId="0" applyFont="1" applyFill="1" applyBorder="1" applyAlignment="1">
      <alignment wrapText="1"/>
    </xf>
    <xf numFmtId="0" fontId="1" fillId="0" borderId="26" xfId="0" applyFont="1" applyFill="1" applyBorder="1" applyAlignment="1">
      <alignment horizontal="center" vertical="center"/>
    </xf>
    <xf numFmtId="0" fontId="1" fillId="0" borderId="23" xfId="85" applyFont="1" applyFill="1" applyBorder="1" applyAlignment="1">
      <alignment horizontal="center"/>
      <protection/>
    </xf>
    <xf numFmtId="0" fontId="1" fillId="0" borderId="26" xfId="85" applyFont="1" applyFill="1" applyBorder="1" applyAlignment="1">
      <alignment horizontal="center"/>
      <protection/>
    </xf>
    <xf numFmtId="0" fontId="30" fillId="0" borderId="35" xfId="85" applyFont="1" applyFill="1" applyBorder="1" applyAlignment="1">
      <alignment horizontal="center"/>
      <protection/>
    </xf>
    <xf numFmtId="0" fontId="30" fillId="0" borderId="36" xfId="85" applyFont="1" applyFill="1" applyBorder="1" applyAlignment="1">
      <alignment horizontal="center"/>
      <protection/>
    </xf>
    <xf numFmtId="0" fontId="30" fillId="0" borderId="39" xfId="85" applyFont="1" applyFill="1" applyBorder="1" applyAlignment="1">
      <alignment horizontal="center"/>
      <protection/>
    </xf>
    <xf numFmtId="0" fontId="1" fillId="0" borderId="41" xfId="85" applyFont="1" applyFill="1" applyBorder="1" applyAlignment="1">
      <alignment horizontal="center"/>
      <protection/>
    </xf>
    <xf numFmtId="0" fontId="1" fillId="0" borderId="36" xfId="85" applyFont="1" applyFill="1" applyBorder="1" applyAlignment="1">
      <alignment horizontal="center"/>
      <protection/>
    </xf>
    <xf numFmtId="0" fontId="1" fillId="0" borderId="39" xfId="85" applyFont="1" applyFill="1" applyBorder="1" applyAlignment="1">
      <alignment horizontal="center"/>
      <protection/>
    </xf>
    <xf numFmtId="0" fontId="1" fillId="0" borderId="28" xfId="85" applyFont="1" applyFill="1" applyBorder="1" applyAlignment="1">
      <alignment horizontal="center"/>
      <protection/>
    </xf>
    <xf numFmtId="0" fontId="1" fillId="0" borderId="32" xfId="85" applyFont="1" applyFill="1" applyBorder="1" applyAlignment="1">
      <alignment horizontal="center"/>
      <protection/>
    </xf>
    <xf numFmtId="0" fontId="30" fillId="0" borderId="0" xfId="85" applyFont="1" applyFill="1" applyBorder="1" applyAlignment="1">
      <alignment/>
      <protection/>
    </xf>
    <xf numFmtId="0" fontId="30" fillId="0" borderId="0" xfId="85" applyFont="1" applyFill="1" applyBorder="1" applyAlignment="1">
      <alignment horizontal="center"/>
      <protection/>
    </xf>
    <xf numFmtId="0" fontId="1" fillId="0" borderId="24" xfId="85" applyFont="1" applyFill="1" applyBorder="1" applyAlignment="1">
      <alignment horizontal="center"/>
      <protection/>
    </xf>
    <xf numFmtId="0" fontId="1" fillId="0" borderId="35" xfId="85" applyFont="1" applyFill="1" applyBorder="1" applyAlignment="1">
      <alignment horizontal="center"/>
      <protection/>
    </xf>
    <xf numFmtId="0" fontId="25" fillId="0" borderId="0" xfId="85" applyFont="1" applyFill="1" applyBorder="1" applyAlignment="1">
      <alignment horizontal="center"/>
      <protection/>
    </xf>
    <xf numFmtId="0" fontId="24" fillId="0" borderId="0" xfId="85" applyFont="1" applyFill="1" applyBorder="1">
      <alignment/>
      <protection/>
    </xf>
    <xf numFmtId="0" fontId="26" fillId="0" borderId="0" xfId="85" applyFont="1" applyFill="1" applyBorder="1" applyAlignment="1">
      <alignment horizontal="center"/>
      <protection/>
    </xf>
    <xf numFmtId="0" fontId="23" fillId="0" borderId="26" xfId="85" applyFont="1" applyFill="1" applyBorder="1">
      <alignment/>
      <protection/>
    </xf>
    <xf numFmtId="0" fontId="24" fillId="0" borderId="26" xfId="85" applyFont="1" applyFill="1" applyBorder="1">
      <alignment/>
      <protection/>
    </xf>
    <xf numFmtId="0" fontId="20" fillId="0" borderId="0" xfId="0" applyFont="1" applyFill="1" applyBorder="1" applyAlignment="1">
      <alignment/>
    </xf>
    <xf numFmtId="166" fontId="13" fillId="0" borderId="0" xfId="85" applyNumberFormat="1" applyFont="1" applyFill="1" applyBorder="1" applyAlignment="1">
      <alignment horizontal="center"/>
      <protection/>
    </xf>
    <xf numFmtId="0" fontId="26" fillId="0" borderId="42" xfId="85" applyFont="1" applyFill="1" applyBorder="1" applyAlignment="1">
      <alignment horizontal="center"/>
      <protection/>
    </xf>
    <xf numFmtId="0" fontId="23" fillId="0" borderId="21" xfId="85" applyFont="1" applyFill="1" applyBorder="1">
      <alignment/>
      <protection/>
    </xf>
    <xf numFmtId="0" fontId="24" fillId="0" borderId="21" xfId="85" applyFont="1" applyFill="1" applyBorder="1">
      <alignment/>
      <protection/>
    </xf>
    <xf numFmtId="0" fontId="31" fillId="0" borderId="26" xfId="85" applyFont="1" applyFill="1" applyBorder="1" applyAlignment="1">
      <alignment horizontal="center"/>
      <protection/>
    </xf>
    <xf numFmtId="0" fontId="31" fillId="0" borderId="0" xfId="85" applyFont="1" applyFill="1" applyBorder="1" applyAlignment="1">
      <alignment horizontal="center"/>
      <protection/>
    </xf>
    <xf numFmtId="0" fontId="29" fillId="0" borderId="0" xfId="85" applyFont="1" applyFill="1" applyBorder="1" applyAlignment="1">
      <alignment horizontal="center"/>
      <protection/>
    </xf>
    <xf numFmtId="0" fontId="30" fillId="0" borderId="43" xfId="0" applyFont="1" applyFill="1" applyBorder="1" applyAlignment="1">
      <alignment horizontal="center"/>
    </xf>
    <xf numFmtId="0" fontId="30" fillId="0" borderId="43" xfId="0" applyFont="1" applyFill="1" applyBorder="1" applyAlignment="1">
      <alignment/>
    </xf>
    <xf numFmtId="0" fontId="21" fillId="0" borderId="44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2" fillId="0" borderId="45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0" fillId="0" borderId="47" xfId="0" applyFont="1" applyFill="1" applyBorder="1" applyAlignment="1">
      <alignment/>
    </xf>
    <xf numFmtId="0" fontId="32" fillId="0" borderId="47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30" fillId="0" borderId="27" xfId="0" applyFont="1" applyFill="1" applyBorder="1" applyAlignment="1">
      <alignment/>
    </xf>
    <xf numFmtId="0" fontId="1" fillId="0" borderId="48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0" fillId="0" borderId="48" xfId="0" applyFont="1" applyFill="1" applyBorder="1" applyAlignment="1">
      <alignment horizontal="center"/>
    </xf>
    <xf numFmtId="0" fontId="20" fillId="0" borderId="4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4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0" fillId="0" borderId="50" xfId="0" applyFont="1" applyFill="1" applyBorder="1" applyAlignment="1">
      <alignment/>
    </xf>
    <xf numFmtId="0" fontId="32" fillId="0" borderId="50" xfId="0" applyFont="1" applyFill="1" applyBorder="1" applyAlignment="1">
      <alignment/>
    </xf>
    <xf numFmtId="0" fontId="21" fillId="0" borderId="51" xfId="0" applyFont="1" applyFill="1" applyBorder="1" applyAlignment="1">
      <alignment horizontal="center"/>
    </xf>
    <xf numFmtId="0" fontId="20" fillId="0" borderId="52" xfId="0" applyFont="1" applyFill="1" applyBorder="1" applyAlignment="1">
      <alignment horizontal="center"/>
    </xf>
    <xf numFmtId="0" fontId="20" fillId="0" borderId="52" xfId="0" applyFont="1" applyFill="1" applyBorder="1" applyAlignment="1">
      <alignment/>
    </xf>
    <xf numFmtId="0" fontId="32" fillId="0" borderId="38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0" fillId="0" borderId="53" xfId="0" applyFont="1" applyFill="1" applyBorder="1" applyAlignment="1">
      <alignment/>
    </xf>
    <xf numFmtId="0" fontId="21" fillId="0" borderId="54" xfId="0" applyFont="1" applyFill="1" applyBorder="1" applyAlignment="1">
      <alignment horizontal="center"/>
    </xf>
    <xf numFmtId="0" fontId="20" fillId="0" borderId="53" xfId="0" applyFont="1" applyFill="1" applyBorder="1" applyAlignment="1">
      <alignment/>
    </xf>
    <xf numFmtId="9" fontId="20" fillId="0" borderId="55" xfId="0" applyNumberFormat="1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0" fillId="0" borderId="56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5" fillId="0" borderId="27" xfId="0" applyFont="1" applyFill="1" applyBorder="1" applyAlignment="1">
      <alignment/>
    </xf>
    <xf numFmtId="0" fontId="20" fillId="0" borderId="5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21" fillId="0" borderId="49" xfId="0" applyNumberFormat="1" applyFont="1" applyFill="1" applyBorder="1" applyAlignment="1">
      <alignment/>
    </xf>
    <xf numFmtId="9" fontId="20" fillId="0" borderId="0" xfId="0" applyNumberFormat="1" applyFont="1" applyFill="1" applyBorder="1" applyAlignment="1">
      <alignment/>
    </xf>
    <xf numFmtId="0" fontId="20" fillId="0" borderId="58" xfId="0" applyFont="1" applyFill="1" applyBorder="1" applyAlignment="1">
      <alignment/>
    </xf>
    <xf numFmtId="0" fontId="35" fillId="0" borderId="38" xfId="0" applyFont="1" applyFill="1" applyBorder="1" applyAlignment="1">
      <alignment/>
    </xf>
    <xf numFmtId="0" fontId="21" fillId="0" borderId="59" xfId="0" applyFont="1" applyFill="1" applyBorder="1" applyAlignment="1">
      <alignment horizontal="center"/>
    </xf>
    <xf numFmtId="0" fontId="20" fillId="0" borderId="60" xfId="0" applyFont="1" applyFill="1" applyBorder="1" applyAlignment="1">
      <alignment/>
    </xf>
    <xf numFmtId="166" fontId="21" fillId="0" borderId="49" xfId="0" applyNumberFormat="1" applyFont="1" applyFill="1" applyBorder="1" applyAlignment="1">
      <alignment/>
    </xf>
    <xf numFmtId="0" fontId="35" fillId="0" borderId="61" xfId="0" applyFont="1" applyFill="1" applyBorder="1" applyAlignment="1">
      <alignment/>
    </xf>
    <xf numFmtId="0" fontId="35" fillId="0" borderId="21" xfId="0" applyFont="1" applyFill="1" applyBorder="1" applyAlignment="1">
      <alignment/>
    </xf>
    <xf numFmtId="0" fontId="21" fillId="0" borderId="22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vertical="center"/>
    </xf>
    <xf numFmtId="166" fontId="20" fillId="0" borderId="33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/>
    </xf>
    <xf numFmtId="0" fontId="20" fillId="0" borderId="62" xfId="0" applyFont="1" applyFill="1" applyBorder="1" applyAlignment="1">
      <alignment/>
    </xf>
    <xf numFmtId="0" fontId="35" fillId="0" borderId="42" xfId="0" applyFont="1" applyFill="1" applyBorder="1" applyAlignment="1">
      <alignment/>
    </xf>
    <xf numFmtId="0" fontId="21" fillId="0" borderId="20" xfId="0" applyFont="1" applyFill="1" applyBorder="1" applyAlignment="1">
      <alignment horizontal="center"/>
    </xf>
    <xf numFmtId="166" fontId="20" fillId="0" borderId="49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 vertical="center"/>
    </xf>
    <xf numFmtId="166" fontId="20" fillId="0" borderId="63" xfId="0" applyNumberFormat="1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/>
    </xf>
    <xf numFmtId="0" fontId="20" fillId="0" borderId="61" xfId="0" applyFont="1" applyFill="1" applyBorder="1" applyAlignment="1">
      <alignment/>
    </xf>
    <xf numFmtId="167" fontId="20" fillId="0" borderId="21" xfId="0" applyNumberFormat="1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/>
    </xf>
    <xf numFmtId="0" fontId="20" fillId="0" borderId="59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center"/>
    </xf>
    <xf numFmtId="0" fontId="35" fillId="0" borderId="37" xfId="0" applyFont="1" applyFill="1" applyBorder="1" applyAlignment="1">
      <alignment/>
    </xf>
    <xf numFmtId="0" fontId="21" fillId="0" borderId="66" xfId="0" applyFont="1" applyFill="1" applyBorder="1" applyAlignment="1">
      <alignment horizontal="center"/>
    </xf>
    <xf numFmtId="0" fontId="20" fillId="0" borderId="67" xfId="0" applyFont="1" applyFill="1" applyBorder="1" applyAlignment="1">
      <alignment horizontal="center" vertical="center"/>
    </xf>
    <xf numFmtId="166" fontId="20" fillId="0" borderId="68" xfId="0" applyNumberFormat="1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/>
    </xf>
    <xf numFmtId="0" fontId="20" fillId="0" borderId="69" xfId="0" applyFont="1" applyFill="1" applyBorder="1" applyAlignment="1">
      <alignment horizontal="center"/>
    </xf>
    <xf numFmtId="0" fontId="26" fillId="0" borderId="0" xfId="85" applyFont="1" applyFill="1" applyAlignment="1">
      <alignment/>
      <protection/>
    </xf>
    <xf numFmtId="0" fontId="35" fillId="0" borderId="0" xfId="0" applyFont="1" applyFill="1" applyBorder="1" applyAlignment="1">
      <alignment/>
    </xf>
    <xf numFmtId="0" fontId="36" fillId="0" borderId="19" xfId="0" applyFont="1" applyFill="1" applyBorder="1" applyAlignment="1">
      <alignment horizontal="center"/>
    </xf>
    <xf numFmtId="0" fontId="36" fillId="0" borderId="26" xfId="0" applyFont="1" applyFill="1" applyBorder="1" applyAlignment="1">
      <alignment horizontal="center"/>
    </xf>
    <xf numFmtId="0" fontId="28" fillId="0" borderId="26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right" vertical="center"/>
    </xf>
    <xf numFmtId="0" fontId="20" fillId="0" borderId="26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5" fillId="0" borderId="26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25" fillId="0" borderId="26" xfId="85" applyFont="1" applyFill="1" applyBorder="1" applyAlignment="1">
      <alignment horizontal="center" vertical="center"/>
      <protection/>
    </xf>
    <xf numFmtId="0" fontId="25" fillId="0" borderId="26" xfId="85" applyFont="1" applyFill="1" applyBorder="1" applyAlignment="1">
      <alignment horizontal="left" vertical="center" wrapText="1"/>
      <protection/>
    </xf>
    <xf numFmtId="0" fontId="1" fillId="0" borderId="26" xfId="85" applyFont="1" applyFill="1" applyBorder="1" applyAlignment="1">
      <alignment horizontal="center" vertical="center"/>
      <protection/>
    </xf>
    <xf numFmtId="0" fontId="30" fillId="0" borderId="26" xfId="85" applyFont="1" applyFill="1" applyBorder="1" applyAlignment="1">
      <alignment horizontal="center" vertical="center"/>
      <protection/>
    </xf>
    <xf numFmtId="0" fontId="26" fillId="0" borderId="57" xfId="85" applyFont="1" applyFill="1" applyBorder="1" applyAlignment="1">
      <alignment horizontal="center"/>
      <protection/>
    </xf>
    <xf numFmtId="0" fontId="26" fillId="0" borderId="19" xfId="85" applyFont="1" applyFill="1" applyBorder="1" applyAlignment="1">
      <alignment horizontal="center"/>
      <protection/>
    </xf>
    <xf numFmtId="0" fontId="13" fillId="0" borderId="70" xfId="85" applyFont="1" applyFill="1" applyBorder="1" applyAlignment="1">
      <alignment horizontal="center"/>
      <protection/>
    </xf>
    <xf numFmtId="0" fontId="13" fillId="0" borderId="71" xfId="85" applyFont="1" applyFill="1" applyBorder="1" applyAlignment="1">
      <alignment horizontal="center"/>
      <protection/>
    </xf>
    <xf numFmtId="0" fontId="13" fillId="0" borderId="72" xfId="85" applyFont="1" applyFill="1" applyBorder="1" applyAlignment="1">
      <alignment horizontal="center"/>
      <protection/>
    </xf>
    <xf numFmtId="0" fontId="13" fillId="0" borderId="73" xfId="85" applyFont="1" applyFill="1" applyBorder="1" applyAlignment="1">
      <alignment horizontal="center"/>
      <protection/>
    </xf>
    <xf numFmtId="0" fontId="13" fillId="0" borderId="74" xfId="85" applyFont="1" applyFill="1" applyBorder="1" applyAlignment="1">
      <alignment horizontal="center"/>
      <protection/>
    </xf>
    <xf numFmtId="0" fontId="13" fillId="0" borderId="75" xfId="85" applyFont="1" applyFill="1" applyBorder="1" applyAlignment="1">
      <alignment horizontal="center"/>
      <protection/>
    </xf>
    <xf numFmtId="0" fontId="1" fillId="0" borderId="75" xfId="85" applyFont="1" applyFill="1" applyBorder="1" applyAlignment="1">
      <alignment horizontal="center"/>
      <protection/>
    </xf>
    <xf numFmtId="0" fontId="13" fillId="0" borderId="76" xfId="85" applyFont="1" applyFill="1" applyBorder="1" applyAlignment="1">
      <alignment horizontal="center"/>
      <protection/>
    </xf>
    <xf numFmtId="0" fontId="13" fillId="0" borderId="77" xfId="85" applyFont="1" applyFill="1" applyBorder="1" applyAlignment="1">
      <alignment horizontal="center"/>
      <protection/>
    </xf>
    <xf numFmtId="0" fontId="1" fillId="0" borderId="78" xfId="85" applyFont="1" applyFill="1" applyBorder="1" applyAlignment="1">
      <alignment horizontal="center"/>
      <protection/>
    </xf>
    <xf numFmtId="0" fontId="20" fillId="0" borderId="27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20" fillId="0" borderId="79" xfId="0" applyFont="1" applyFill="1" applyBorder="1" applyAlignment="1">
      <alignment horizontal="center"/>
    </xf>
    <xf numFmtId="167" fontId="20" fillId="0" borderId="26" xfId="0" applyNumberFormat="1" applyFont="1" applyFill="1" applyBorder="1" applyAlignment="1">
      <alignment horizontal="center" vertical="center"/>
    </xf>
    <xf numFmtId="166" fontId="20" fillId="0" borderId="33" xfId="0" applyNumberFormat="1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3" fillId="0" borderId="21" xfId="85" applyFont="1" applyFill="1" applyBorder="1" applyAlignment="1">
      <alignment horizontal="left"/>
      <protection/>
    </xf>
    <xf numFmtId="0" fontId="23" fillId="0" borderId="42" xfId="85" applyFont="1" applyFill="1" applyBorder="1" applyAlignment="1">
      <alignment horizontal="left"/>
      <protection/>
    </xf>
    <xf numFmtId="0" fontId="30" fillId="0" borderId="31" xfId="0" applyFont="1" applyFill="1" applyBorder="1" applyAlignment="1">
      <alignment horizontal="center"/>
    </xf>
    <xf numFmtId="0" fontId="30" fillId="0" borderId="80" xfId="0" applyFont="1" applyFill="1" applyBorder="1" applyAlignment="1">
      <alignment horizontal="center"/>
    </xf>
    <xf numFmtId="0" fontId="30" fillId="0" borderId="61" xfId="0" applyFont="1" applyFill="1" applyBorder="1" applyAlignment="1">
      <alignment horizontal="center"/>
    </xf>
    <xf numFmtId="167" fontId="20" fillId="0" borderId="29" xfId="0" applyNumberFormat="1" applyFont="1" applyFill="1" applyBorder="1" applyAlignment="1">
      <alignment horizontal="center" vertical="center"/>
    </xf>
    <xf numFmtId="166" fontId="20" fillId="0" borderId="31" xfId="0" applyNumberFormat="1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</cellXfs>
  <cellStyles count="89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 2" xfId="83"/>
    <cellStyle name="Neutralny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e 2" xfId="101"/>
    <cellStyle name="Zły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9"/>
  <sheetViews>
    <sheetView zoomScale="120" zoomScaleNormal="120" workbookViewId="0" topLeftCell="A1">
      <selection activeCell="P1" sqref="P1:R16384"/>
    </sheetView>
  </sheetViews>
  <sheetFormatPr defaultColWidth="9.140625" defaultRowHeight="15"/>
  <cols>
    <col min="1" max="1" width="3.8515625" style="1" customWidth="1"/>
    <col min="2" max="2" width="34.8515625" style="1" customWidth="1"/>
    <col min="3" max="3" width="6.7109375" style="2" customWidth="1"/>
    <col min="4" max="4" width="6.7109375" style="1" customWidth="1"/>
    <col min="5" max="5" width="6.7109375" style="3" customWidth="1"/>
    <col min="6" max="15" width="6.7109375" style="1" customWidth="1"/>
    <col min="16" max="16" width="6.7109375" style="1" hidden="1" customWidth="1"/>
    <col min="17" max="18" width="6.7109375" style="3" hidden="1" customWidth="1"/>
    <col min="19" max="19" width="4.7109375" style="1" customWidth="1"/>
    <col min="20" max="16384" width="9.140625" style="1" customWidth="1"/>
  </cols>
  <sheetData>
    <row r="1" spans="1:16" ht="15.75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4"/>
    </row>
    <row r="2" spans="1:16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</row>
    <row r="3" spans="1:16" ht="15.75">
      <c r="A3" s="3"/>
      <c r="B3" s="6" t="s">
        <v>1</v>
      </c>
      <c r="C3" s="7"/>
      <c r="D3" s="3"/>
      <c r="F3" s="3"/>
      <c r="G3" s="3"/>
      <c r="H3" s="3"/>
      <c r="I3" s="3"/>
      <c r="J3" s="3"/>
      <c r="K3" s="3"/>
      <c r="L3" s="3"/>
      <c r="M3" s="3"/>
      <c r="N3" s="1" t="s">
        <v>167</v>
      </c>
      <c r="O3" s="3"/>
      <c r="P3" s="4"/>
    </row>
    <row r="4" spans="2:16" ht="15.75">
      <c r="B4" s="8" t="s">
        <v>2</v>
      </c>
      <c r="C4" s="1"/>
      <c r="E4" s="1"/>
      <c r="P4" s="4"/>
    </row>
    <row r="5" spans="2:16" ht="15.75">
      <c r="B5" s="8" t="s">
        <v>3</v>
      </c>
      <c r="C5" s="1"/>
      <c r="E5" s="1"/>
      <c r="P5" s="4"/>
    </row>
    <row r="6" spans="2:16" ht="15.75">
      <c r="B6" s="8" t="s">
        <v>4</v>
      </c>
      <c r="C6" s="1"/>
      <c r="E6" s="1"/>
      <c r="P6" s="4"/>
    </row>
    <row r="7" spans="2:16" ht="15.75">
      <c r="B7" s="8" t="s">
        <v>168</v>
      </c>
      <c r="C7" s="1"/>
      <c r="E7" s="1"/>
      <c r="P7" s="4"/>
    </row>
    <row r="8" spans="1:16" ht="15.75">
      <c r="A8" s="9"/>
      <c r="B8" s="10"/>
      <c r="C8" s="10"/>
      <c r="D8" s="10"/>
      <c r="E8" s="4"/>
      <c r="F8" s="10"/>
      <c r="G8" s="10"/>
      <c r="H8" s="10"/>
      <c r="I8" s="10"/>
      <c r="J8" s="4"/>
      <c r="K8" s="4"/>
      <c r="L8" s="4"/>
      <c r="M8" s="4"/>
      <c r="N8" s="4"/>
      <c r="O8" s="4"/>
      <c r="P8" s="4"/>
    </row>
    <row r="9" spans="1:16" ht="15">
      <c r="A9" s="11" t="s">
        <v>5</v>
      </c>
      <c r="B9" s="12" t="s">
        <v>6</v>
      </c>
      <c r="C9" s="11"/>
      <c r="D9" s="11"/>
      <c r="E9" s="13" t="s">
        <v>7</v>
      </c>
      <c r="F9" s="14" t="s">
        <v>8</v>
      </c>
      <c r="G9" s="15"/>
      <c r="H9" s="15"/>
      <c r="I9" s="15"/>
      <c r="J9" s="15"/>
      <c r="K9" s="15"/>
      <c r="L9" s="15"/>
      <c r="M9" s="15"/>
      <c r="N9" s="15"/>
      <c r="O9" s="16"/>
      <c r="P9" s="17"/>
    </row>
    <row r="10" spans="1:16" ht="15">
      <c r="A10" s="18"/>
      <c r="B10" s="19"/>
      <c r="C10" s="20" t="s">
        <v>9</v>
      </c>
      <c r="D10" s="20" t="s">
        <v>10</v>
      </c>
      <c r="E10" s="21" t="s">
        <v>11</v>
      </c>
      <c r="F10" s="22"/>
      <c r="G10" s="22"/>
      <c r="H10" s="22"/>
      <c r="I10" s="23"/>
      <c r="J10" s="23"/>
      <c r="K10" s="23"/>
      <c r="L10" s="23"/>
      <c r="M10" s="23"/>
      <c r="N10" s="23"/>
      <c r="O10" s="23"/>
      <c r="P10" s="24"/>
    </row>
    <row r="11" spans="1:16" ht="15">
      <c r="A11" s="18"/>
      <c r="B11" s="9"/>
      <c r="C11" s="25"/>
      <c r="D11" s="18"/>
      <c r="E11" s="21" t="s">
        <v>9</v>
      </c>
      <c r="F11" s="26" t="s">
        <v>12</v>
      </c>
      <c r="G11" s="26" t="s">
        <v>13</v>
      </c>
      <c r="H11" s="26" t="s">
        <v>14</v>
      </c>
      <c r="I11" s="26" t="s">
        <v>15</v>
      </c>
      <c r="J11" s="26" t="s">
        <v>16</v>
      </c>
      <c r="K11" s="26" t="s">
        <v>17</v>
      </c>
      <c r="L11" s="26" t="s">
        <v>18</v>
      </c>
      <c r="M11" s="26" t="s">
        <v>19</v>
      </c>
      <c r="N11" s="26" t="s">
        <v>20</v>
      </c>
      <c r="O11" s="26" t="s">
        <v>21</v>
      </c>
      <c r="P11" s="19" t="s">
        <v>22</v>
      </c>
    </row>
    <row r="12" spans="1:16" ht="15">
      <c r="A12" s="18"/>
      <c r="B12" s="19"/>
      <c r="C12" s="27"/>
      <c r="D12" s="18"/>
      <c r="E12" s="28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9"/>
    </row>
    <row r="13" spans="1:16" ht="16.5" thickBot="1">
      <c r="A13" s="26"/>
      <c r="B13" s="223" t="s">
        <v>23</v>
      </c>
      <c r="C13" s="223"/>
      <c r="D13" s="223"/>
      <c r="E13" s="223"/>
      <c r="F13" s="223"/>
      <c r="G13" s="223"/>
      <c r="H13" s="223"/>
      <c r="I13" s="224"/>
      <c r="J13" s="29"/>
      <c r="K13" s="29"/>
      <c r="L13" s="29"/>
      <c r="M13" s="29"/>
      <c r="N13" s="29"/>
      <c r="O13" s="29"/>
      <c r="P13" s="29"/>
    </row>
    <row r="14" spans="1:18" ht="15">
      <c r="A14" s="30">
        <v>1</v>
      </c>
      <c r="B14" s="31" t="s">
        <v>24</v>
      </c>
      <c r="C14" s="32">
        <v>1</v>
      </c>
      <c r="D14" s="33">
        <v>0.25</v>
      </c>
      <c r="E14" s="34" t="s">
        <v>25</v>
      </c>
      <c r="F14" s="35">
        <v>2</v>
      </c>
      <c r="G14" s="36"/>
      <c r="H14" s="37"/>
      <c r="I14" s="206">
        <v>0</v>
      </c>
      <c r="J14" s="207">
        <v>3</v>
      </c>
      <c r="K14" s="207">
        <f aca="true" t="shared" si="0" ref="K14:K25">F14+G14+H14</f>
        <v>2</v>
      </c>
      <c r="L14" s="207">
        <f aca="true" t="shared" si="1" ref="L14:L25">F14+G14+H14+I14</f>
        <v>2</v>
      </c>
      <c r="M14" s="207">
        <v>0</v>
      </c>
      <c r="N14" s="207">
        <f aca="true" t="shared" si="2" ref="N14:N25">J14+L14</f>
        <v>5</v>
      </c>
      <c r="O14" s="208" t="s">
        <v>26</v>
      </c>
      <c r="P14" s="41"/>
      <c r="Q14" s="3">
        <f aca="true" t="shared" si="3" ref="Q14:Q25">IF(E14="Egz.",1,0)</f>
        <v>0</v>
      </c>
      <c r="R14" s="3">
        <f aca="true" t="shared" si="4" ref="R14:R25">N14/D14</f>
        <v>20</v>
      </c>
    </row>
    <row r="15" spans="1:18" ht="15">
      <c r="A15" s="30">
        <v>2</v>
      </c>
      <c r="B15" s="31" t="s">
        <v>27</v>
      </c>
      <c r="C15" s="32">
        <v>1</v>
      </c>
      <c r="D15" s="33">
        <v>0.25</v>
      </c>
      <c r="E15" s="34" t="s">
        <v>25</v>
      </c>
      <c r="F15" s="42">
        <v>2</v>
      </c>
      <c r="G15" s="43"/>
      <c r="H15" s="44"/>
      <c r="I15" s="209">
        <v>0</v>
      </c>
      <c r="J15" s="205">
        <v>3</v>
      </c>
      <c r="K15" s="205">
        <f t="shared" si="0"/>
        <v>2</v>
      </c>
      <c r="L15" s="205">
        <f t="shared" si="1"/>
        <v>2</v>
      </c>
      <c r="M15" s="205">
        <v>0</v>
      </c>
      <c r="N15" s="205">
        <f t="shared" si="2"/>
        <v>5</v>
      </c>
      <c r="O15" s="210" t="s">
        <v>26</v>
      </c>
      <c r="P15" s="41"/>
      <c r="Q15" s="3">
        <f t="shared" si="3"/>
        <v>0</v>
      </c>
      <c r="R15" s="3">
        <f t="shared" si="4"/>
        <v>20</v>
      </c>
    </row>
    <row r="16" spans="1:18" ht="15">
      <c r="A16" s="30">
        <v>3</v>
      </c>
      <c r="B16" s="31" t="s">
        <v>28</v>
      </c>
      <c r="C16" s="32">
        <v>1</v>
      </c>
      <c r="D16" s="33">
        <v>0.5</v>
      </c>
      <c r="E16" s="34" t="s">
        <v>25</v>
      </c>
      <c r="F16" s="42">
        <v>4</v>
      </c>
      <c r="G16" s="43"/>
      <c r="H16" s="44"/>
      <c r="I16" s="209">
        <v>0</v>
      </c>
      <c r="J16" s="205">
        <v>6</v>
      </c>
      <c r="K16" s="205">
        <f t="shared" si="0"/>
        <v>4</v>
      </c>
      <c r="L16" s="205">
        <f t="shared" si="1"/>
        <v>4</v>
      </c>
      <c r="M16" s="205">
        <v>0</v>
      </c>
      <c r="N16" s="205">
        <f t="shared" si="2"/>
        <v>10</v>
      </c>
      <c r="O16" s="210" t="s">
        <v>26</v>
      </c>
      <c r="P16" s="41"/>
      <c r="Q16" s="3">
        <f t="shared" si="3"/>
        <v>0</v>
      </c>
      <c r="R16" s="3">
        <f t="shared" si="4"/>
        <v>20</v>
      </c>
    </row>
    <row r="17" spans="1:18" ht="15">
      <c r="A17" s="30">
        <v>4</v>
      </c>
      <c r="B17" s="48" t="s">
        <v>29</v>
      </c>
      <c r="C17" s="49">
        <v>1</v>
      </c>
      <c r="D17" s="33">
        <v>0.5</v>
      </c>
      <c r="E17" s="34" t="s">
        <v>25</v>
      </c>
      <c r="F17" s="42">
        <v>4</v>
      </c>
      <c r="G17" s="43"/>
      <c r="H17" s="44"/>
      <c r="I17" s="209">
        <v>4</v>
      </c>
      <c r="J17" s="205">
        <v>6</v>
      </c>
      <c r="K17" s="205">
        <f t="shared" si="0"/>
        <v>4</v>
      </c>
      <c r="L17" s="205">
        <f t="shared" si="1"/>
        <v>8</v>
      </c>
      <c r="M17" s="205">
        <v>0</v>
      </c>
      <c r="N17" s="205">
        <f t="shared" si="2"/>
        <v>14</v>
      </c>
      <c r="O17" s="210" t="s">
        <v>26</v>
      </c>
      <c r="P17" s="41"/>
      <c r="Q17" s="3">
        <f t="shared" si="3"/>
        <v>0</v>
      </c>
      <c r="R17" s="3">
        <f t="shared" si="4"/>
        <v>28</v>
      </c>
    </row>
    <row r="18" spans="1:18" ht="15">
      <c r="A18" s="30">
        <v>5</v>
      </c>
      <c r="B18" s="50" t="s">
        <v>30</v>
      </c>
      <c r="C18" s="33">
        <v>1</v>
      </c>
      <c r="D18" s="33">
        <v>2</v>
      </c>
      <c r="E18" s="34" t="s">
        <v>31</v>
      </c>
      <c r="F18" s="42">
        <v>30</v>
      </c>
      <c r="G18" s="43"/>
      <c r="H18" s="44"/>
      <c r="I18" s="209">
        <v>1</v>
      </c>
      <c r="J18" s="205">
        <v>30</v>
      </c>
      <c r="K18" s="205">
        <f t="shared" si="0"/>
        <v>30</v>
      </c>
      <c r="L18" s="205">
        <f t="shared" si="1"/>
        <v>31</v>
      </c>
      <c r="M18" s="205">
        <v>0</v>
      </c>
      <c r="N18" s="205">
        <f t="shared" si="2"/>
        <v>61</v>
      </c>
      <c r="O18" s="211" t="s">
        <v>32</v>
      </c>
      <c r="P18" s="41" t="s">
        <v>33</v>
      </c>
      <c r="Q18" s="3">
        <f t="shared" si="3"/>
        <v>0</v>
      </c>
      <c r="R18" s="3">
        <f t="shared" si="4"/>
        <v>30.5</v>
      </c>
    </row>
    <row r="19" spans="1:18" ht="15">
      <c r="A19" s="30">
        <v>6</v>
      </c>
      <c r="B19" s="50" t="s">
        <v>34</v>
      </c>
      <c r="C19" s="33">
        <v>5</v>
      </c>
      <c r="D19" s="33">
        <v>2</v>
      </c>
      <c r="E19" s="34" t="s">
        <v>31</v>
      </c>
      <c r="F19" s="42">
        <v>30</v>
      </c>
      <c r="G19" s="43"/>
      <c r="H19" s="44"/>
      <c r="I19" s="209">
        <v>1</v>
      </c>
      <c r="J19" s="205">
        <v>30</v>
      </c>
      <c r="K19" s="205">
        <f t="shared" si="0"/>
        <v>30</v>
      </c>
      <c r="L19" s="205">
        <f t="shared" si="1"/>
        <v>31</v>
      </c>
      <c r="M19" s="205">
        <v>0</v>
      </c>
      <c r="N19" s="205">
        <f t="shared" si="2"/>
        <v>61</v>
      </c>
      <c r="O19" s="211" t="s">
        <v>32</v>
      </c>
      <c r="P19" s="41" t="s">
        <v>33</v>
      </c>
      <c r="Q19" s="3">
        <f t="shared" si="3"/>
        <v>0</v>
      </c>
      <c r="R19" s="3">
        <f t="shared" si="4"/>
        <v>30.5</v>
      </c>
    </row>
    <row r="20" spans="1:18" ht="15">
      <c r="A20" s="30">
        <v>7</v>
      </c>
      <c r="B20" s="26" t="s">
        <v>35</v>
      </c>
      <c r="C20" s="33">
        <v>2</v>
      </c>
      <c r="D20" s="33">
        <v>2</v>
      </c>
      <c r="E20" s="34" t="s">
        <v>31</v>
      </c>
      <c r="F20" s="42"/>
      <c r="G20" s="43">
        <v>30</v>
      </c>
      <c r="H20" s="44"/>
      <c r="I20" s="209">
        <v>1</v>
      </c>
      <c r="J20" s="205">
        <v>30</v>
      </c>
      <c r="K20" s="205">
        <f t="shared" si="0"/>
        <v>30</v>
      </c>
      <c r="L20" s="205">
        <f t="shared" si="1"/>
        <v>31</v>
      </c>
      <c r="M20" s="205">
        <v>30</v>
      </c>
      <c r="N20" s="205">
        <f t="shared" si="2"/>
        <v>61</v>
      </c>
      <c r="O20" s="211" t="s">
        <v>32</v>
      </c>
      <c r="P20" s="41"/>
      <c r="Q20" s="3">
        <f t="shared" si="3"/>
        <v>0</v>
      </c>
      <c r="R20" s="3">
        <f t="shared" si="4"/>
        <v>30.5</v>
      </c>
    </row>
    <row r="21" spans="1:18" ht="15">
      <c r="A21" s="30">
        <v>8</v>
      </c>
      <c r="B21" s="26" t="s">
        <v>36</v>
      </c>
      <c r="C21" s="33">
        <v>3</v>
      </c>
      <c r="D21" s="33">
        <v>2</v>
      </c>
      <c r="E21" s="34" t="s">
        <v>31</v>
      </c>
      <c r="F21" s="42"/>
      <c r="G21" s="43">
        <v>30</v>
      </c>
      <c r="H21" s="44"/>
      <c r="I21" s="209">
        <v>1</v>
      </c>
      <c r="J21" s="205">
        <v>30</v>
      </c>
      <c r="K21" s="205">
        <f t="shared" si="0"/>
        <v>30</v>
      </c>
      <c r="L21" s="205">
        <f t="shared" si="1"/>
        <v>31</v>
      </c>
      <c r="M21" s="205">
        <v>30</v>
      </c>
      <c r="N21" s="205">
        <f t="shared" si="2"/>
        <v>61</v>
      </c>
      <c r="O21" s="211" t="s">
        <v>32</v>
      </c>
      <c r="P21" s="41"/>
      <c r="Q21" s="3">
        <f t="shared" si="3"/>
        <v>0</v>
      </c>
      <c r="R21" s="3">
        <f t="shared" si="4"/>
        <v>30.5</v>
      </c>
    </row>
    <row r="22" spans="1:18" ht="15">
      <c r="A22" s="30">
        <v>9</v>
      </c>
      <c r="B22" s="26" t="s">
        <v>37</v>
      </c>
      <c r="C22" s="33">
        <v>4</v>
      </c>
      <c r="D22" s="33">
        <v>2</v>
      </c>
      <c r="E22" s="34" t="s">
        <v>31</v>
      </c>
      <c r="F22" s="42"/>
      <c r="G22" s="43">
        <v>30</v>
      </c>
      <c r="H22" s="44"/>
      <c r="I22" s="209">
        <v>1</v>
      </c>
      <c r="J22" s="205">
        <v>30</v>
      </c>
      <c r="K22" s="205">
        <f t="shared" si="0"/>
        <v>30</v>
      </c>
      <c r="L22" s="205">
        <f t="shared" si="1"/>
        <v>31</v>
      </c>
      <c r="M22" s="205">
        <v>30</v>
      </c>
      <c r="N22" s="205">
        <f t="shared" si="2"/>
        <v>61</v>
      </c>
      <c r="O22" s="211" t="s">
        <v>32</v>
      </c>
      <c r="P22" s="41"/>
      <c r="Q22" s="3">
        <f t="shared" si="3"/>
        <v>0</v>
      </c>
      <c r="R22" s="3">
        <f t="shared" si="4"/>
        <v>30.5</v>
      </c>
    </row>
    <row r="23" spans="1:18" ht="15">
      <c r="A23" s="30">
        <v>10</v>
      </c>
      <c r="B23" s="26" t="s">
        <v>38</v>
      </c>
      <c r="C23" s="33">
        <v>5</v>
      </c>
      <c r="D23" s="33">
        <v>2</v>
      </c>
      <c r="E23" s="34" t="s">
        <v>39</v>
      </c>
      <c r="F23" s="42"/>
      <c r="G23" s="43">
        <v>30</v>
      </c>
      <c r="H23" s="44"/>
      <c r="I23" s="209">
        <v>1</v>
      </c>
      <c r="J23" s="205">
        <v>30</v>
      </c>
      <c r="K23" s="205">
        <f t="shared" si="0"/>
        <v>30</v>
      </c>
      <c r="L23" s="205">
        <f t="shared" si="1"/>
        <v>31</v>
      </c>
      <c r="M23" s="205">
        <v>30</v>
      </c>
      <c r="N23" s="205">
        <f t="shared" si="2"/>
        <v>61</v>
      </c>
      <c r="O23" s="211" t="s">
        <v>32</v>
      </c>
      <c r="P23" s="41"/>
      <c r="Q23" s="3">
        <f t="shared" si="3"/>
        <v>1</v>
      </c>
      <c r="R23" s="3">
        <f t="shared" si="4"/>
        <v>30.5</v>
      </c>
    </row>
    <row r="24" spans="1:18" ht="15">
      <c r="A24" s="30">
        <v>11</v>
      </c>
      <c r="B24" s="26" t="s">
        <v>129</v>
      </c>
      <c r="C24" s="33">
        <v>3</v>
      </c>
      <c r="D24" s="33">
        <v>0</v>
      </c>
      <c r="E24" s="34" t="s">
        <v>31</v>
      </c>
      <c r="F24" s="203"/>
      <c r="G24" s="204">
        <v>30</v>
      </c>
      <c r="H24" s="106"/>
      <c r="I24" s="209">
        <v>0</v>
      </c>
      <c r="J24" s="205">
        <v>0</v>
      </c>
      <c r="K24" s="205">
        <f t="shared" si="0"/>
        <v>30</v>
      </c>
      <c r="L24" s="205">
        <f t="shared" si="1"/>
        <v>30</v>
      </c>
      <c r="M24" s="205">
        <v>30</v>
      </c>
      <c r="N24" s="205">
        <f t="shared" si="2"/>
        <v>30</v>
      </c>
      <c r="O24" s="211" t="s">
        <v>32</v>
      </c>
      <c r="P24" s="41"/>
      <c r="Q24" s="3">
        <f t="shared" si="3"/>
        <v>0</v>
      </c>
      <c r="R24" s="3" t="e">
        <f t="shared" si="4"/>
        <v>#DIV/0!</v>
      </c>
    </row>
    <row r="25" spans="1:18" ht="15.75" thickBot="1">
      <c r="A25" s="30">
        <v>12</v>
      </c>
      <c r="B25" s="26" t="s">
        <v>40</v>
      </c>
      <c r="C25" s="33">
        <v>4</v>
      </c>
      <c r="D25" s="33">
        <v>0</v>
      </c>
      <c r="E25" s="34" t="s">
        <v>31</v>
      </c>
      <c r="F25" s="52"/>
      <c r="G25" s="53">
        <v>30</v>
      </c>
      <c r="H25" s="54"/>
      <c r="I25" s="212">
        <v>0</v>
      </c>
      <c r="J25" s="213">
        <v>0</v>
      </c>
      <c r="K25" s="213">
        <f t="shared" si="0"/>
        <v>30</v>
      </c>
      <c r="L25" s="213">
        <f t="shared" si="1"/>
        <v>30</v>
      </c>
      <c r="M25" s="213">
        <v>30</v>
      </c>
      <c r="N25" s="213">
        <f t="shared" si="2"/>
        <v>30</v>
      </c>
      <c r="O25" s="214" t="s">
        <v>32</v>
      </c>
      <c r="P25" s="41"/>
      <c r="Q25" s="3">
        <f t="shared" si="3"/>
        <v>0</v>
      </c>
      <c r="R25" s="3" t="e">
        <f t="shared" si="4"/>
        <v>#DIV/0!</v>
      </c>
    </row>
    <row r="26" spans="1:16" ht="16.5" thickBot="1">
      <c r="A26" s="30"/>
      <c r="B26" s="57" t="s">
        <v>41</v>
      </c>
      <c r="C26" s="58"/>
      <c r="D26" s="59"/>
      <c r="E26" s="60"/>
      <c r="F26" s="59"/>
      <c r="G26" s="59"/>
      <c r="H26" s="59"/>
      <c r="I26" s="59"/>
      <c r="J26" s="59"/>
      <c r="K26" s="61"/>
      <c r="L26" s="59"/>
      <c r="M26" s="59"/>
      <c r="N26" s="59"/>
      <c r="O26" s="59"/>
      <c r="P26" s="59"/>
    </row>
    <row r="27" spans="1:18" ht="15">
      <c r="A27" s="62">
        <v>1</v>
      </c>
      <c r="B27" s="31" t="s">
        <v>42</v>
      </c>
      <c r="C27" s="33">
        <v>1</v>
      </c>
      <c r="D27" s="33">
        <v>3</v>
      </c>
      <c r="E27" s="34" t="s">
        <v>31</v>
      </c>
      <c r="F27" s="35"/>
      <c r="G27" s="36">
        <v>45</v>
      </c>
      <c r="H27" s="63"/>
      <c r="I27" s="38">
        <v>0</v>
      </c>
      <c r="J27" s="39">
        <v>30</v>
      </c>
      <c r="K27" s="39">
        <f>F27+G27+H27</f>
        <v>45</v>
      </c>
      <c r="L27" s="39">
        <f>F27+G27+H27+I27</f>
        <v>45</v>
      </c>
      <c r="M27" s="39">
        <v>30</v>
      </c>
      <c r="N27" s="39">
        <f>J27+L27</f>
        <v>75</v>
      </c>
      <c r="O27" s="40" t="s">
        <v>26</v>
      </c>
      <c r="P27" s="41"/>
      <c r="Q27" s="3">
        <f>IF(E27="Egz.",1,0)</f>
        <v>0</v>
      </c>
      <c r="R27" s="3">
        <f>N27/D27</f>
        <v>25</v>
      </c>
    </row>
    <row r="28" spans="1:18" ht="15">
      <c r="A28" s="64">
        <v>2</v>
      </c>
      <c r="B28" s="31" t="s">
        <v>43</v>
      </c>
      <c r="C28" s="46">
        <v>1</v>
      </c>
      <c r="D28" s="46">
        <v>2</v>
      </c>
      <c r="E28" s="34" t="s">
        <v>31</v>
      </c>
      <c r="F28" s="42"/>
      <c r="G28" s="43"/>
      <c r="H28" s="65">
        <v>30</v>
      </c>
      <c r="I28" s="45">
        <v>0</v>
      </c>
      <c r="J28" s="46">
        <v>30</v>
      </c>
      <c r="K28" s="46">
        <f>F28+G28+H28</f>
        <v>30</v>
      </c>
      <c r="L28" s="46">
        <f>F28+G28+H28+I28</f>
        <v>30</v>
      </c>
      <c r="M28" s="46">
        <v>30</v>
      </c>
      <c r="N28" s="46">
        <f>J28+L28</f>
        <v>60</v>
      </c>
      <c r="O28" s="47" t="s">
        <v>26</v>
      </c>
      <c r="P28" s="41"/>
      <c r="Q28" s="3">
        <f>IF(E28="Egz.",1,0)</f>
        <v>0</v>
      </c>
      <c r="R28" s="3">
        <f>N28/D28</f>
        <v>30</v>
      </c>
    </row>
    <row r="29" spans="1:18" ht="15">
      <c r="A29" s="64">
        <v>3</v>
      </c>
      <c r="B29" s="31" t="s">
        <v>44</v>
      </c>
      <c r="C29" s="46">
        <v>1</v>
      </c>
      <c r="D29" s="46">
        <v>1</v>
      </c>
      <c r="E29" s="34" t="s">
        <v>31</v>
      </c>
      <c r="F29" s="52">
        <v>15</v>
      </c>
      <c r="G29" s="53"/>
      <c r="H29" s="66"/>
      <c r="I29" s="55">
        <v>0</v>
      </c>
      <c r="J29" s="56">
        <v>15</v>
      </c>
      <c r="K29" s="56">
        <f>F29+G29+H29</f>
        <v>15</v>
      </c>
      <c r="L29" s="56">
        <f>F29+G29+H29+I29</f>
        <v>15</v>
      </c>
      <c r="M29" s="56">
        <v>0</v>
      </c>
      <c r="N29" s="56">
        <f>J29+L29</f>
        <v>30</v>
      </c>
      <c r="O29" s="67" t="s">
        <v>26</v>
      </c>
      <c r="P29" s="41" t="s">
        <v>33</v>
      </c>
      <c r="Q29" s="3">
        <f>IF(E29="Egz.",1,0)</f>
        <v>0</v>
      </c>
      <c r="R29" s="3">
        <f>N29/D29</f>
        <v>30</v>
      </c>
    </row>
    <row r="30" spans="1:16" ht="15.75">
      <c r="A30" s="68"/>
      <c r="B30" s="57" t="s">
        <v>45</v>
      </c>
      <c r="C30" s="59"/>
      <c r="D30" s="59"/>
      <c r="E30" s="60"/>
      <c r="F30" s="59"/>
      <c r="G30" s="59"/>
      <c r="H30" s="59"/>
      <c r="I30" s="59"/>
      <c r="J30" s="59"/>
      <c r="K30" s="61"/>
      <c r="L30" s="59"/>
      <c r="M30" s="59"/>
      <c r="N30" s="59"/>
      <c r="O30" s="59"/>
      <c r="P30" s="59"/>
    </row>
    <row r="31" spans="1:18" ht="15">
      <c r="A31" s="62">
        <v>1</v>
      </c>
      <c r="B31" s="31" t="s">
        <v>46</v>
      </c>
      <c r="C31" s="69">
        <v>1</v>
      </c>
      <c r="D31" s="69">
        <v>5</v>
      </c>
      <c r="E31" s="70" t="s">
        <v>39</v>
      </c>
      <c r="F31" s="35">
        <v>30</v>
      </c>
      <c r="G31" s="36">
        <v>30</v>
      </c>
      <c r="H31" s="63"/>
      <c r="I31" s="38">
        <v>3</v>
      </c>
      <c r="J31" s="39">
        <v>63</v>
      </c>
      <c r="K31" s="39">
        <f aca="true" t="shared" si="5" ref="K31:K48">F31+G31+H31</f>
        <v>60</v>
      </c>
      <c r="L31" s="39">
        <f aca="true" t="shared" si="6" ref="L31:L48">F31+G31+H31+I31</f>
        <v>63</v>
      </c>
      <c r="M31" s="39">
        <v>30</v>
      </c>
      <c r="N31" s="39">
        <f aca="true" t="shared" si="7" ref="N31:N48">J31+L31</f>
        <v>126</v>
      </c>
      <c r="O31" s="40" t="s">
        <v>26</v>
      </c>
      <c r="P31" s="41"/>
      <c r="Q31" s="3">
        <f aca="true" t="shared" si="8" ref="Q31:Q48">IF(E31="Egz.",1,0)</f>
        <v>1</v>
      </c>
      <c r="R31" s="3">
        <f aca="true" t="shared" si="9" ref="R31:R48">N31/D31</f>
        <v>25.2</v>
      </c>
    </row>
    <row r="32" spans="1:18" ht="15">
      <c r="A32" s="62">
        <v>2</v>
      </c>
      <c r="B32" s="31" t="s">
        <v>47</v>
      </c>
      <c r="C32" s="69">
        <v>1</v>
      </c>
      <c r="D32" s="69">
        <v>7</v>
      </c>
      <c r="E32" s="70" t="s">
        <v>39</v>
      </c>
      <c r="F32" s="42">
        <v>45</v>
      </c>
      <c r="G32" s="43">
        <v>45</v>
      </c>
      <c r="H32" s="65"/>
      <c r="I32" s="45">
        <v>5</v>
      </c>
      <c r="J32" s="46">
        <v>90</v>
      </c>
      <c r="K32" s="46">
        <f t="shared" si="5"/>
        <v>90</v>
      </c>
      <c r="L32" s="46">
        <f t="shared" si="6"/>
        <v>95</v>
      </c>
      <c r="M32" s="46">
        <v>45</v>
      </c>
      <c r="N32" s="46">
        <f t="shared" si="7"/>
        <v>185</v>
      </c>
      <c r="O32" s="47" t="s">
        <v>26</v>
      </c>
      <c r="P32" s="41"/>
      <c r="Q32" s="3">
        <f t="shared" si="8"/>
        <v>1</v>
      </c>
      <c r="R32" s="3">
        <f t="shared" si="9"/>
        <v>26.428571428571427</v>
      </c>
    </row>
    <row r="33" spans="1:18" ht="15">
      <c r="A33" s="62">
        <v>3</v>
      </c>
      <c r="B33" s="31" t="s">
        <v>48</v>
      </c>
      <c r="C33" s="69">
        <v>1</v>
      </c>
      <c r="D33" s="69">
        <v>4.5</v>
      </c>
      <c r="E33" s="70" t="s">
        <v>31</v>
      </c>
      <c r="F33" s="42">
        <v>30</v>
      </c>
      <c r="G33" s="43">
        <v>30</v>
      </c>
      <c r="H33" s="65"/>
      <c r="I33" s="45">
        <v>2</v>
      </c>
      <c r="J33" s="46">
        <v>55</v>
      </c>
      <c r="K33" s="46">
        <f t="shared" si="5"/>
        <v>60</v>
      </c>
      <c r="L33" s="46">
        <f t="shared" si="6"/>
        <v>62</v>
      </c>
      <c r="M33" s="46">
        <v>30</v>
      </c>
      <c r="N33" s="46">
        <f t="shared" si="7"/>
        <v>117</v>
      </c>
      <c r="O33" s="47" t="s">
        <v>26</v>
      </c>
      <c r="P33" s="41"/>
      <c r="Q33" s="3">
        <f t="shared" si="8"/>
        <v>0</v>
      </c>
      <c r="R33" s="3">
        <f t="shared" si="9"/>
        <v>26</v>
      </c>
    </row>
    <row r="34" spans="1:18" ht="15">
      <c r="A34" s="62">
        <v>4</v>
      </c>
      <c r="B34" s="31" t="s">
        <v>49</v>
      </c>
      <c r="C34" s="69">
        <v>2</v>
      </c>
      <c r="D34" s="69">
        <v>7</v>
      </c>
      <c r="E34" s="70" t="s">
        <v>39</v>
      </c>
      <c r="F34" s="42">
        <v>45</v>
      </c>
      <c r="G34" s="43">
        <v>45</v>
      </c>
      <c r="H34" s="65"/>
      <c r="I34" s="45">
        <v>5</v>
      </c>
      <c r="J34" s="46">
        <v>90</v>
      </c>
      <c r="K34" s="46">
        <f t="shared" si="5"/>
        <v>90</v>
      </c>
      <c r="L34" s="46">
        <f t="shared" si="6"/>
        <v>95</v>
      </c>
      <c r="M34" s="46">
        <v>45</v>
      </c>
      <c r="N34" s="46">
        <f t="shared" si="7"/>
        <v>185</v>
      </c>
      <c r="O34" s="47" t="s">
        <v>26</v>
      </c>
      <c r="P34" s="41"/>
      <c r="Q34" s="3">
        <f t="shared" si="8"/>
        <v>1</v>
      </c>
      <c r="R34" s="3">
        <f t="shared" si="9"/>
        <v>26.428571428571427</v>
      </c>
    </row>
    <row r="35" spans="1:18" ht="15">
      <c r="A35" s="62">
        <v>5</v>
      </c>
      <c r="B35" s="31" t="s">
        <v>50</v>
      </c>
      <c r="C35" s="69">
        <v>2</v>
      </c>
      <c r="D35" s="69">
        <v>5</v>
      </c>
      <c r="E35" s="70" t="s">
        <v>39</v>
      </c>
      <c r="F35" s="42">
        <v>30</v>
      </c>
      <c r="G35" s="43">
        <v>30</v>
      </c>
      <c r="H35" s="65"/>
      <c r="I35" s="45">
        <v>3</v>
      </c>
      <c r="J35" s="46">
        <v>63</v>
      </c>
      <c r="K35" s="46">
        <f t="shared" si="5"/>
        <v>60</v>
      </c>
      <c r="L35" s="46">
        <f t="shared" si="6"/>
        <v>63</v>
      </c>
      <c r="M35" s="46">
        <v>30</v>
      </c>
      <c r="N35" s="46">
        <f t="shared" si="7"/>
        <v>126</v>
      </c>
      <c r="O35" s="47" t="s">
        <v>26</v>
      </c>
      <c r="P35" s="41"/>
      <c r="Q35" s="3">
        <f t="shared" si="8"/>
        <v>1</v>
      </c>
      <c r="R35" s="3">
        <f t="shared" si="9"/>
        <v>25.2</v>
      </c>
    </row>
    <row r="36" spans="1:18" ht="15">
      <c r="A36" s="62">
        <v>6</v>
      </c>
      <c r="B36" s="31" t="s">
        <v>51</v>
      </c>
      <c r="C36" s="69">
        <v>2</v>
      </c>
      <c r="D36" s="69">
        <v>6</v>
      </c>
      <c r="E36" s="70" t="s">
        <v>39</v>
      </c>
      <c r="F36" s="42">
        <v>30</v>
      </c>
      <c r="G36" s="43"/>
      <c r="H36" s="65">
        <v>45</v>
      </c>
      <c r="I36" s="45">
        <v>3</v>
      </c>
      <c r="J36" s="46">
        <v>75</v>
      </c>
      <c r="K36" s="46">
        <f t="shared" si="5"/>
        <v>75</v>
      </c>
      <c r="L36" s="46">
        <f t="shared" si="6"/>
        <v>78</v>
      </c>
      <c r="M36" s="46">
        <v>45</v>
      </c>
      <c r="N36" s="46">
        <f t="shared" si="7"/>
        <v>153</v>
      </c>
      <c r="O36" s="47" t="s">
        <v>26</v>
      </c>
      <c r="P36" s="41"/>
      <c r="Q36" s="3">
        <f t="shared" si="8"/>
        <v>1</v>
      </c>
      <c r="R36" s="3">
        <f t="shared" si="9"/>
        <v>25.5</v>
      </c>
    </row>
    <row r="37" spans="1:18" ht="15">
      <c r="A37" s="62">
        <v>7</v>
      </c>
      <c r="B37" s="31" t="s">
        <v>52</v>
      </c>
      <c r="C37" s="69">
        <v>2</v>
      </c>
      <c r="D37" s="69">
        <v>5</v>
      </c>
      <c r="E37" s="70" t="s">
        <v>31</v>
      </c>
      <c r="F37" s="42">
        <v>30</v>
      </c>
      <c r="G37" s="43"/>
      <c r="H37" s="65">
        <v>30</v>
      </c>
      <c r="I37" s="45">
        <v>3</v>
      </c>
      <c r="J37" s="46">
        <v>63</v>
      </c>
      <c r="K37" s="46">
        <f t="shared" si="5"/>
        <v>60</v>
      </c>
      <c r="L37" s="46">
        <f t="shared" si="6"/>
        <v>63</v>
      </c>
      <c r="M37" s="46">
        <v>30</v>
      </c>
      <c r="N37" s="46">
        <f t="shared" si="7"/>
        <v>126</v>
      </c>
      <c r="O37" s="47" t="s">
        <v>26</v>
      </c>
      <c r="P37" s="41"/>
      <c r="Q37" s="3">
        <f t="shared" si="8"/>
        <v>0</v>
      </c>
      <c r="R37" s="3">
        <f t="shared" si="9"/>
        <v>25.2</v>
      </c>
    </row>
    <row r="38" spans="1:18" ht="15">
      <c r="A38" s="62">
        <v>8</v>
      </c>
      <c r="B38" s="31" t="s">
        <v>53</v>
      </c>
      <c r="C38" s="69">
        <v>3</v>
      </c>
      <c r="D38" s="69">
        <v>5</v>
      </c>
      <c r="E38" s="70" t="s">
        <v>39</v>
      </c>
      <c r="F38" s="42">
        <v>30</v>
      </c>
      <c r="G38" s="43">
        <v>30</v>
      </c>
      <c r="H38" s="65"/>
      <c r="I38" s="45">
        <v>3</v>
      </c>
      <c r="J38" s="46">
        <v>63</v>
      </c>
      <c r="K38" s="46">
        <f t="shared" si="5"/>
        <v>60</v>
      </c>
      <c r="L38" s="46">
        <f t="shared" si="6"/>
        <v>63</v>
      </c>
      <c r="M38" s="46">
        <v>30</v>
      </c>
      <c r="N38" s="46">
        <f t="shared" si="7"/>
        <v>126</v>
      </c>
      <c r="O38" s="47" t="s">
        <v>26</v>
      </c>
      <c r="P38" s="41"/>
      <c r="Q38" s="3">
        <f t="shared" si="8"/>
        <v>1</v>
      </c>
      <c r="R38" s="3">
        <f t="shared" si="9"/>
        <v>25.2</v>
      </c>
    </row>
    <row r="39" spans="1:18" ht="15">
      <c r="A39" s="62">
        <v>9</v>
      </c>
      <c r="B39" s="31" t="s">
        <v>54</v>
      </c>
      <c r="C39" s="69">
        <v>3</v>
      </c>
      <c r="D39" s="69">
        <v>8</v>
      </c>
      <c r="E39" s="70" t="s">
        <v>39</v>
      </c>
      <c r="F39" s="42">
        <v>60</v>
      </c>
      <c r="G39" s="43">
        <v>56</v>
      </c>
      <c r="H39" s="65">
        <v>4</v>
      </c>
      <c r="I39" s="45">
        <v>5</v>
      </c>
      <c r="J39" s="46">
        <v>100</v>
      </c>
      <c r="K39" s="46">
        <f t="shared" si="5"/>
        <v>120</v>
      </c>
      <c r="L39" s="46">
        <f t="shared" si="6"/>
        <v>125</v>
      </c>
      <c r="M39" s="46">
        <v>60</v>
      </c>
      <c r="N39" s="46">
        <f t="shared" si="7"/>
        <v>225</v>
      </c>
      <c r="O39" s="47" t="s">
        <v>26</v>
      </c>
      <c r="P39" s="41"/>
      <c r="Q39" s="3">
        <f t="shared" si="8"/>
        <v>1</v>
      </c>
      <c r="R39" s="3">
        <f t="shared" si="9"/>
        <v>28.125</v>
      </c>
    </row>
    <row r="40" spans="1:18" ht="15">
      <c r="A40" s="62">
        <v>10</v>
      </c>
      <c r="B40" s="31" t="s">
        <v>55</v>
      </c>
      <c r="C40" s="69">
        <v>3</v>
      </c>
      <c r="D40" s="69">
        <v>5</v>
      </c>
      <c r="E40" s="70" t="s">
        <v>31</v>
      </c>
      <c r="F40" s="42">
        <v>30</v>
      </c>
      <c r="G40" s="43">
        <v>30</v>
      </c>
      <c r="H40" s="65"/>
      <c r="I40" s="45">
        <v>3</v>
      </c>
      <c r="J40" s="45">
        <v>63</v>
      </c>
      <c r="K40" s="46">
        <f t="shared" si="5"/>
        <v>60</v>
      </c>
      <c r="L40" s="46">
        <f t="shared" si="6"/>
        <v>63</v>
      </c>
      <c r="M40" s="46">
        <v>30</v>
      </c>
      <c r="N40" s="46">
        <f t="shared" si="7"/>
        <v>126</v>
      </c>
      <c r="O40" s="47" t="s">
        <v>26</v>
      </c>
      <c r="P40" s="41"/>
      <c r="Q40" s="3">
        <f t="shared" si="8"/>
        <v>0</v>
      </c>
      <c r="R40" s="3">
        <f t="shared" si="9"/>
        <v>25.2</v>
      </c>
    </row>
    <row r="41" spans="1:18" ht="15">
      <c r="A41" s="62">
        <v>11</v>
      </c>
      <c r="B41" s="31" t="s">
        <v>56</v>
      </c>
      <c r="C41" s="69">
        <v>3</v>
      </c>
      <c r="D41" s="69">
        <v>5</v>
      </c>
      <c r="E41" s="70" t="s">
        <v>39</v>
      </c>
      <c r="F41" s="42">
        <v>30</v>
      </c>
      <c r="G41" s="43"/>
      <c r="H41" s="65">
        <v>30</v>
      </c>
      <c r="I41" s="45">
        <v>3</v>
      </c>
      <c r="J41" s="45">
        <v>63</v>
      </c>
      <c r="K41" s="46">
        <f t="shared" si="5"/>
        <v>60</v>
      </c>
      <c r="L41" s="46">
        <f t="shared" si="6"/>
        <v>63</v>
      </c>
      <c r="M41" s="46">
        <v>30</v>
      </c>
      <c r="N41" s="46">
        <f t="shared" si="7"/>
        <v>126</v>
      </c>
      <c r="O41" s="47" t="s">
        <v>26</v>
      </c>
      <c r="P41" s="41"/>
      <c r="Q41" s="3">
        <f t="shared" si="8"/>
        <v>1</v>
      </c>
      <c r="R41" s="3">
        <f t="shared" si="9"/>
        <v>25.2</v>
      </c>
    </row>
    <row r="42" spans="1:18" ht="15">
      <c r="A42" s="62">
        <v>12</v>
      </c>
      <c r="B42" s="31" t="s">
        <v>57</v>
      </c>
      <c r="C42" s="69">
        <v>4</v>
      </c>
      <c r="D42" s="69">
        <v>4.5</v>
      </c>
      <c r="E42" s="70" t="s">
        <v>39</v>
      </c>
      <c r="F42" s="42">
        <v>30</v>
      </c>
      <c r="G42" s="43">
        <v>30</v>
      </c>
      <c r="H42" s="65"/>
      <c r="I42" s="45">
        <v>2</v>
      </c>
      <c r="J42" s="45">
        <v>55</v>
      </c>
      <c r="K42" s="46">
        <f t="shared" si="5"/>
        <v>60</v>
      </c>
      <c r="L42" s="46">
        <f t="shared" si="6"/>
        <v>62</v>
      </c>
      <c r="M42" s="46">
        <v>30</v>
      </c>
      <c r="N42" s="46">
        <f t="shared" si="7"/>
        <v>117</v>
      </c>
      <c r="O42" s="47" t="s">
        <v>26</v>
      </c>
      <c r="P42" s="41"/>
      <c r="Q42" s="3">
        <f t="shared" si="8"/>
        <v>1</v>
      </c>
      <c r="R42" s="3">
        <f t="shared" si="9"/>
        <v>26</v>
      </c>
    </row>
    <row r="43" spans="1:18" ht="15">
      <c r="A43" s="62">
        <v>13</v>
      </c>
      <c r="B43" s="31" t="s">
        <v>58</v>
      </c>
      <c r="C43" s="69">
        <v>4</v>
      </c>
      <c r="D43" s="69">
        <v>3</v>
      </c>
      <c r="E43" s="70" t="s">
        <v>31</v>
      </c>
      <c r="F43" s="42">
        <v>15</v>
      </c>
      <c r="G43" s="43"/>
      <c r="H43" s="65">
        <v>30</v>
      </c>
      <c r="I43" s="45">
        <v>2</v>
      </c>
      <c r="J43" s="46">
        <v>40</v>
      </c>
      <c r="K43" s="46">
        <f t="shared" si="5"/>
        <v>45</v>
      </c>
      <c r="L43" s="46">
        <f t="shared" si="6"/>
        <v>47</v>
      </c>
      <c r="M43" s="46">
        <v>30</v>
      </c>
      <c r="N43" s="46">
        <f t="shared" si="7"/>
        <v>87</v>
      </c>
      <c r="O43" s="47" t="s">
        <v>26</v>
      </c>
      <c r="P43" s="41"/>
      <c r="Q43" s="3">
        <f t="shared" si="8"/>
        <v>0</v>
      </c>
      <c r="R43" s="3">
        <f t="shared" si="9"/>
        <v>29</v>
      </c>
    </row>
    <row r="44" spans="1:18" ht="15">
      <c r="A44" s="62">
        <v>14</v>
      </c>
      <c r="B44" s="31" t="s">
        <v>59</v>
      </c>
      <c r="C44" s="69">
        <v>4</v>
      </c>
      <c r="D44" s="69">
        <v>4</v>
      </c>
      <c r="E44" s="70" t="s">
        <v>31</v>
      </c>
      <c r="F44" s="42">
        <v>30</v>
      </c>
      <c r="G44" s="43">
        <v>30</v>
      </c>
      <c r="H44" s="65"/>
      <c r="I44" s="45">
        <v>2</v>
      </c>
      <c r="J44" s="46">
        <v>55</v>
      </c>
      <c r="K44" s="46">
        <f t="shared" si="5"/>
        <v>60</v>
      </c>
      <c r="L44" s="46">
        <f t="shared" si="6"/>
        <v>62</v>
      </c>
      <c r="M44" s="46">
        <v>30</v>
      </c>
      <c r="N44" s="46">
        <f t="shared" si="7"/>
        <v>117</v>
      </c>
      <c r="O44" s="47" t="s">
        <v>26</v>
      </c>
      <c r="P44" s="41"/>
      <c r="Q44" s="3">
        <f t="shared" si="8"/>
        <v>0</v>
      </c>
      <c r="R44" s="3">
        <f t="shared" si="9"/>
        <v>29.25</v>
      </c>
    </row>
    <row r="45" spans="1:18" ht="15">
      <c r="A45" s="62">
        <v>15</v>
      </c>
      <c r="B45" s="31" t="s">
        <v>60</v>
      </c>
      <c r="C45" s="69">
        <v>4</v>
      </c>
      <c r="D45" s="69">
        <v>4.5</v>
      </c>
      <c r="E45" s="70" t="s">
        <v>39</v>
      </c>
      <c r="F45" s="42">
        <v>30</v>
      </c>
      <c r="G45" s="43">
        <v>26</v>
      </c>
      <c r="H45" s="65">
        <v>4</v>
      </c>
      <c r="I45" s="45">
        <v>2</v>
      </c>
      <c r="J45" s="46">
        <v>55</v>
      </c>
      <c r="K45" s="46">
        <f t="shared" si="5"/>
        <v>60</v>
      </c>
      <c r="L45" s="46">
        <f t="shared" si="6"/>
        <v>62</v>
      </c>
      <c r="M45" s="46">
        <v>30</v>
      </c>
      <c r="N45" s="46">
        <f t="shared" si="7"/>
        <v>117</v>
      </c>
      <c r="O45" s="47" t="s">
        <v>26</v>
      </c>
      <c r="P45" s="71"/>
      <c r="Q45" s="3">
        <f t="shared" si="8"/>
        <v>1</v>
      </c>
      <c r="R45" s="3">
        <f t="shared" si="9"/>
        <v>26</v>
      </c>
    </row>
    <row r="46" spans="1:18" ht="15">
      <c r="A46" s="62">
        <v>16</v>
      </c>
      <c r="B46" s="31" t="s">
        <v>61</v>
      </c>
      <c r="C46" s="69">
        <v>5</v>
      </c>
      <c r="D46" s="69">
        <v>6</v>
      </c>
      <c r="E46" s="70" t="s">
        <v>39</v>
      </c>
      <c r="F46" s="42">
        <v>30</v>
      </c>
      <c r="G46" s="43">
        <v>45</v>
      </c>
      <c r="H46" s="65"/>
      <c r="I46" s="45">
        <v>3</v>
      </c>
      <c r="J46" s="46">
        <v>75</v>
      </c>
      <c r="K46" s="46">
        <f t="shared" si="5"/>
        <v>75</v>
      </c>
      <c r="L46" s="46">
        <f t="shared" si="6"/>
        <v>78</v>
      </c>
      <c r="M46" s="46">
        <v>45</v>
      </c>
      <c r="N46" s="46">
        <f t="shared" si="7"/>
        <v>153</v>
      </c>
      <c r="O46" s="72" t="s">
        <v>26</v>
      </c>
      <c r="P46" s="71"/>
      <c r="Q46" s="3">
        <f t="shared" si="8"/>
        <v>1</v>
      </c>
      <c r="R46" s="3">
        <f t="shared" si="9"/>
        <v>25.5</v>
      </c>
    </row>
    <row r="47" spans="1:18" ht="15">
      <c r="A47" s="62">
        <v>17</v>
      </c>
      <c r="B47" s="31" t="s">
        <v>62</v>
      </c>
      <c r="C47" s="69">
        <v>5</v>
      </c>
      <c r="D47" s="69">
        <v>3.5</v>
      </c>
      <c r="E47" s="70" t="s">
        <v>31</v>
      </c>
      <c r="F47" s="42"/>
      <c r="G47" s="43"/>
      <c r="H47" s="65">
        <v>45</v>
      </c>
      <c r="I47" s="45">
        <v>3</v>
      </c>
      <c r="J47" s="46">
        <v>40</v>
      </c>
      <c r="K47" s="46">
        <f t="shared" si="5"/>
        <v>45</v>
      </c>
      <c r="L47" s="46">
        <f t="shared" si="6"/>
        <v>48</v>
      </c>
      <c r="M47" s="46">
        <v>30</v>
      </c>
      <c r="N47" s="46">
        <f t="shared" si="7"/>
        <v>88</v>
      </c>
      <c r="O47" s="47" t="s">
        <v>26</v>
      </c>
      <c r="P47" s="41"/>
      <c r="Q47" s="3">
        <f t="shared" si="8"/>
        <v>0</v>
      </c>
      <c r="R47" s="3">
        <f t="shared" si="9"/>
        <v>25.142857142857142</v>
      </c>
    </row>
    <row r="48" spans="1:18" ht="15">
      <c r="A48" s="62">
        <v>18</v>
      </c>
      <c r="B48" s="31" t="s">
        <v>63</v>
      </c>
      <c r="C48" s="69">
        <v>6</v>
      </c>
      <c r="D48" s="69">
        <v>5</v>
      </c>
      <c r="E48" s="70" t="s">
        <v>39</v>
      </c>
      <c r="F48" s="52">
        <v>30</v>
      </c>
      <c r="G48" s="53">
        <v>30</v>
      </c>
      <c r="H48" s="66"/>
      <c r="I48" s="55">
        <v>3</v>
      </c>
      <c r="J48" s="56">
        <v>63</v>
      </c>
      <c r="K48" s="56">
        <f t="shared" si="5"/>
        <v>60</v>
      </c>
      <c r="L48" s="56">
        <f t="shared" si="6"/>
        <v>63</v>
      </c>
      <c r="M48" s="56">
        <v>30</v>
      </c>
      <c r="N48" s="56">
        <f t="shared" si="7"/>
        <v>126</v>
      </c>
      <c r="O48" s="67" t="s">
        <v>26</v>
      </c>
      <c r="P48" s="41"/>
      <c r="Q48" s="3">
        <f t="shared" si="8"/>
        <v>1</v>
      </c>
      <c r="R48" s="3">
        <f t="shared" si="9"/>
        <v>25.2</v>
      </c>
    </row>
    <row r="49" spans="1:16" ht="15.75">
      <c r="A49" s="73"/>
      <c r="B49" s="57" t="s">
        <v>64</v>
      </c>
      <c r="C49" s="59"/>
      <c r="D49" s="59"/>
      <c r="E49" s="60"/>
      <c r="F49" s="59"/>
      <c r="G49" s="59"/>
      <c r="H49" s="59"/>
      <c r="I49" s="59"/>
      <c r="J49" s="59"/>
      <c r="K49" s="61"/>
      <c r="L49" s="59"/>
      <c r="M49" s="59"/>
      <c r="N49" s="59"/>
      <c r="O49" s="59"/>
      <c r="P49" s="59"/>
    </row>
    <row r="50" spans="1:18" ht="15">
      <c r="A50" s="30">
        <v>1</v>
      </c>
      <c r="B50" s="31" t="s">
        <v>65</v>
      </c>
      <c r="C50" s="69">
        <v>1</v>
      </c>
      <c r="D50" s="69">
        <v>4</v>
      </c>
      <c r="E50" s="74" t="s">
        <v>31</v>
      </c>
      <c r="F50" s="75">
        <v>15</v>
      </c>
      <c r="G50" s="76"/>
      <c r="H50" s="77">
        <v>45</v>
      </c>
      <c r="I50" s="78">
        <v>1</v>
      </c>
      <c r="J50" s="79">
        <v>50</v>
      </c>
      <c r="K50" s="79">
        <f>F50+G50+H50</f>
        <v>60</v>
      </c>
      <c r="L50" s="79">
        <f>F50+G50+H50+I50</f>
        <v>61</v>
      </c>
      <c r="M50" s="79">
        <v>45</v>
      </c>
      <c r="N50" s="79">
        <f>J50+L50</f>
        <v>111</v>
      </c>
      <c r="O50" s="51" t="s">
        <v>32</v>
      </c>
      <c r="P50" s="71"/>
      <c r="Q50" s="3">
        <f>IF(E50="Egz.",1,0)</f>
        <v>0</v>
      </c>
      <c r="R50" s="3">
        <f>N50/D50</f>
        <v>27.75</v>
      </c>
    </row>
    <row r="51" spans="1:18" ht="15">
      <c r="A51" s="30">
        <v>2</v>
      </c>
      <c r="B51" s="31" t="s">
        <v>66</v>
      </c>
      <c r="C51" s="69">
        <v>2</v>
      </c>
      <c r="D51" s="69">
        <v>5</v>
      </c>
      <c r="E51" s="74" t="s">
        <v>39</v>
      </c>
      <c r="F51" s="80">
        <v>30</v>
      </c>
      <c r="G51" s="81">
        <v>30</v>
      </c>
      <c r="H51" s="82"/>
      <c r="I51" s="33">
        <v>3</v>
      </c>
      <c r="J51" s="46">
        <v>63</v>
      </c>
      <c r="K51" s="46">
        <f>F51+G51+H51</f>
        <v>60</v>
      </c>
      <c r="L51" s="46">
        <f>F51+G51+H51+I51</f>
        <v>63</v>
      </c>
      <c r="M51" s="46">
        <v>30</v>
      </c>
      <c r="N51" s="46">
        <f>J51+L51</f>
        <v>126</v>
      </c>
      <c r="O51" s="72" t="s">
        <v>32</v>
      </c>
      <c r="P51" s="71"/>
      <c r="Q51" s="3">
        <f>IF(E51="Egz.",1,0)</f>
        <v>1</v>
      </c>
      <c r="R51" s="3">
        <f>N51/D51</f>
        <v>25.2</v>
      </c>
    </row>
    <row r="52" spans="1:18" ht="15">
      <c r="A52" s="30">
        <v>3</v>
      </c>
      <c r="B52" s="31" t="s">
        <v>67</v>
      </c>
      <c r="C52" s="69">
        <v>3</v>
      </c>
      <c r="D52" s="69">
        <v>5</v>
      </c>
      <c r="E52" s="74" t="s">
        <v>31</v>
      </c>
      <c r="F52" s="80">
        <v>30</v>
      </c>
      <c r="G52" s="81">
        <v>30</v>
      </c>
      <c r="H52" s="82"/>
      <c r="I52" s="33">
        <v>3</v>
      </c>
      <c r="J52" s="46">
        <v>63</v>
      </c>
      <c r="K52" s="46">
        <f>F52+G52+H52</f>
        <v>60</v>
      </c>
      <c r="L52" s="46">
        <f>F52+G52+H52+I52</f>
        <v>63</v>
      </c>
      <c r="M52" s="46">
        <v>30</v>
      </c>
      <c r="N52" s="46">
        <f>J52+L52</f>
        <v>126</v>
      </c>
      <c r="O52" s="72" t="s">
        <v>32</v>
      </c>
      <c r="P52" s="71"/>
      <c r="Q52" s="3">
        <f>IF(E52="Egz.",1,0)</f>
        <v>0</v>
      </c>
      <c r="R52" s="3">
        <f>N52/D52</f>
        <v>25.2</v>
      </c>
    </row>
    <row r="53" spans="1:16" ht="15">
      <c r="A53" s="30" t="s">
        <v>68</v>
      </c>
      <c r="B53" s="31" t="s">
        <v>69</v>
      </c>
      <c r="C53" s="69"/>
      <c r="D53" s="69"/>
      <c r="E53" s="74"/>
      <c r="F53" s="80"/>
      <c r="G53" s="81"/>
      <c r="H53" s="82"/>
      <c r="I53" s="33"/>
      <c r="J53" s="46"/>
      <c r="K53" s="46"/>
      <c r="L53" s="46"/>
      <c r="M53" s="46"/>
      <c r="N53" s="46"/>
      <c r="O53" s="72"/>
      <c r="P53" s="71"/>
    </row>
    <row r="54" spans="1:16" ht="15">
      <c r="A54" s="30" t="s">
        <v>70</v>
      </c>
      <c r="B54" s="31" t="s">
        <v>71</v>
      </c>
      <c r="C54" s="69"/>
      <c r="D54" s="69"/>
      <c r="E54" s="74"/>
      <c r="F54" s="80"/>
      <c r="G54" s="81"/>
      <c r="H54" s="82"/>
      <c r="I54" s="33"/>
      <c r="J54" s="46"/>
      <c r="K54" s="46"/>
      <c r="L54" s="46"/>
      <c r="M54" s="46"/>
      <c r="N54" s="46"/>
      <c r="O54" s="72"/>
      <c r="P54" s="71"/>
    </row>
    <row r="55" spans="1:18" ht="23.25">
      <c r="A55" s="30">
        <v>4</v>
      </c>
      <c r="B55" s="83" t="s">
        <v>72</v>
      </c>
      <c r="C55" s="69">
        <v>4</v>
      </c>
      <c r="D55" s="69">
        <v>7</v>
      </c>
      <c r="E55" s="74" t="s">
        <v>39</v>
      </c>
      <c r="F55" s="80">
        <v>45</v>
      </c>
      <c r="G55" s="81">
        <v>45</v>
      </c>
      <c r="H55" s="82"/>
      <c r="I55" s="33">
        <v>5</v>
      </c>
      <c r="J55" s="46">
        <v>90</v>
      </c>
      <c r="K55" s="46">
        <f>F55+G55+H55</f>
        <v>90</v>
      </c>
      <c r="L55" s="46">
        <f>F55+G55+H55+I55</f>
        <v>95</v>
      </c>
      <c r="M55" s="46">
        <v>30</v>
      </c>
      <c r="N55" s="46">
        <f>J55+L55</f>
        <v>185</v>
      </c>
      <c r="O55" s="72" t="s">
        <v>32</v>
      </c>
      <c r="P55" s="71"/>
      <c r="Q55" s="3">
        <f>IF(E55="Egz.",1,0)</f>
        <v>1</v>
      </c>
      <c r="R55" s="3">
        <f>N55/D55</f>
        <v>26.428571428571427</v>
      </c>
    </row>
    <row r="56" spans="1:18" ht="15">
      <c r="A56" s="30">
        <v>5</v>
      </c>
      <c r="B56" s="31" t="s">
        <v>73</v>
      </c>
      <c r="C56" s="84">
        <v>4</v>
      </c>
      <c r="D56" s="84">
        <v>2.5</v>
      </c>
      <c r="E56" s="74" t="s">
        <v>31</v>
      </c>
      <c r="F56" s="80">
        <v>15</v>
      </c>
      <c r="G56" s="81">
        <v>15</v>
      </c>
      <c r="H56" s="82"/>
      <c r="I56" s="85">
        <v>3</v>
      </c>
      <c r="J56" s="86">
        <v>30</v>
      </c>
      <c r="K56" s="86">
        <f>F56+G56+H56</f>
        <v>30</v>
      </c>
      <c r="L56" s="86">
        <f>F56+G56+H56+I56</f>
        <v>33</v>
      </c>
      <c r="M56" s="86">
        <v>30</v>
      </c>
      <c r="N56" s="86">
        <f>J56+L56</f>
        <v>63</v>
      </c>
      <c r="O56" s="72" t="s">
        <v>32</v>
      </c>
      <c r="P56" s="71"/>
      <c r="Q56" s="3">
        <f>IF(E56="Egz.",1,0)</f>
        <v>0</v>
      </c>
      <c r="R56" s="3">
        <f>N56/D56</f>
        <v>25.2</v>
      </c>
    </row>
    <row r="57" spans="1:18" ht="15">
      <c r="A57" s="30">
        <v>6</v>
      </c>
      <c r="B57" s="31" t="s">
        <v>74</v>
      </c>
      <c r="C57" s="69">
        <v>4</v>
      </c>
      <c r="D57" s="69">
        <v>2.5</v>
      </c>
      <c r="E57" s="74" t="s">
        <v>31</v>
      </c>
      <c r="F57" s="80"/>
      <c r="G57" s="81"/>
      <c r="H57" s="82">
        <v>30</v>
      </c>
      <c r="I57" s="33">
        <v>3</v>
      </c>
      <c r="J57" s="46">
        <v>30</v>
      </c>
      <c r="K57" s="46">
        <f>F57+G57+H57</f>
        <v>30</v>
      </c>
      <c r="L57" s="46">
        <f>F57+G57+H57+I57</f>
        <v>33</v>
      </c>
      <c r="M57" s="46">
        <v>46</v>
      </c>
      <c r="N57" s="46">
        <f>J57+L57</f>
        <v>63</v>
      </c>
      <c r="O57" s="72" t="s">
        <v>32</v>
      </c>
      <c r="P57" s="71"/>
      <c r="Q57" s="3">
        <f>IF(E57="Egz.",1,0)</f>
        <v>0</v>
      </c>
      <c r="R57" s="3">
        <f>N57/D57</f>
        <v>25.2</v>
      </c>
    </row>
    <row r="58" spans="1:18" ht="15">
      <c r="A58" s="30">
        <v>7</v>
      </c>
      <c r="B58" s="31" t="s">
        <v>75</v>
      </c>
      <c r="C58" s="84">
        <v>5</v>
      </c>
      <c r="D58" s="84">
        <v>4.5</v>
      </c>
      <c r="E58" s="74" t="s">
        <v>39</v>
      </c>
      <c r="F58" s="80">
        <v>30</v>
      </c>
      <c r="G58" s="81">
        <v>30</v>
      </c>
      <c r="H58" s="82"/>
      <c r="I58" s="33">
        <v>3</v>
      </c>
      <c r="J58" s="46">
        <v>63</v>
      </c>
      <c r="K58" s="46">
        <f>F58+G58+H58</f>
        <v>60</v>
      </c>
      <c r="L58" s="46">
        <f>F58+G58+H58+I58</f>
        <v>63</v>
      </c>
      <c r="M58" s="46">
        <v>30</v>
      </c>
      <c r="N58" s="46">
        <f>J58+L58</f>
        <v>126</v>
      </c>
      <c r="O58" s="72" t="s">
        <v>32</v>
      </c>
      <c r="P58" s="71"/>
      <c r="Q58" s="3">
        <f>IF(E58="Egz.",1,0)</f>
        <v>1</v>
      </c>
      <c r="R58" s="3">
        <f>N58/D58</f>
        <v>28</v>
      </c>
    </row>
    <row r="59" spans="1:16" ht="15">
      <c r="A59" s="30" t="s">
        <v>76</v>
      </c>
      <c r="B59" s="83" t="s">
        <v>171</v>
      </c>
      <c r="C59" s="69"/>
      <c r="D59" s="69"/>
      <c r="E59" s="74"/>
      <c r="F59" s="80"/>
      <c r="G59" s="81"/>
      <c r="H59" s="82"/>
      <c r="I59" s="85"/>
      <c r="J59" s="86"/>
      <c r="K59" s="86"/>
      <c r="L59" s="86"/>
      <c r="M59" s="86"/>
      <c r="N59" s="86"/>
      <c r="O59" s="72"/>
      <c r="P59" s="71"/>
    </row>
    <row r="60" spans="1:16" ht="15">
      <c r="A60" s="30" t="s">
        <v>77</v>
      </c>
      <c r="B60" s="31" t="s">
        <v>78</v>
      </c>
      <c r="C60" s="69"/>
      <c r="D60" s="69"/>
      <c r="E60" s="74"/>
      <c r="F60" s="80"/>
      <c r="G60" s="81"/>
      <c r="H60" s="82"/>
      <c r="I60" s="85"/>
      <c r="J60" s="86"/>
      <c r="K60" s="86"/>
      <c r="L60" s="86"/>
      <c r="M60" s="86"/>
      <c r="N60" s="86"/>
      <c r="O60" s="72"/>
      <c r="P60" s="71"/>
    </row>
    <row r="61" spans="1:18" ht="15">
      <c r="A61" s="30">
        <v>8</v>
      </c>
      <c r="B61" s="31" t="s">
        <v>79</v>
      </c>
      <c r="C61" s="69">
        <v>5</v>
      </c>
      <c r="D61" s="69">
        <v>6</v>
      </c>
      <c r="E61" s="74" t="s">
        <v>39</v>
      </c>
      <c r="F61" s="80">
        <v>30</v>
      </c>
      <c r="G61" s="81">
        <v>45</v>
      </c>
      <c r="H61" s="82"/>
      <c r="I61" s="33">
        <v>3</v>
      </c>
      <c r="J61" s="46">
        <v>75</v>
      </c>
      <c r="K61" s="46">
        <f>F61+G61+H61</f>
        <v>75</v>
      </c>
      <c r="L61" s="46">
        <f>F61+G61+H61+I61</f>
        <v>78</v>
      </c>
      <c r="M61" s="46">
        <v>45</v>
      </c>
      <c r="N61" s="46">
        <f>J61+L61</f>
        <v>153</v>
      </c>
      <c r="O61" s="72" t="s">
        <v>32</v>
      </c>
      <c r="P61" s="71"/>
      <c r="Q61" s="3">
        <f>IF(E61="Egz.",1,0)</f>
        <v>1</v>
      </c>
      <c r="R61" s="3">
        <f>N61/D61</f>
        <v>25.5</v>
      </c>
    </row>
    <row r="62" spans="1:18" ht="15">
      <c r="A62" s="30">
        <v>9</v>
      </c>
      <c r="B62" s="31" t="s">
        <v>80</v>
      </c>
      <c r="C62" s="84">
        <v>6</v>
      </c>
      <c r="D62" s="84">
        <v>4</v>
      </c>
      <c r="E62" s="74" t="s">
        <v>39</v>
      </c>
      <c r="F62" s="80">
        <v>30</v>
      </c>
      <c r="G62" s="81"/>
      <c r="H62" s="82">
        <v>30</v>
      </c>
      <c r="I62" s="33">
        <v>2</v>
      </c>
      <c r="J62" s="46">
        <v>50</v>
      </c>
      <c r="K62" s="46">
        <f>F62+G62+H62</f>
        <v>60</v>
      </c>
      <c r="L62" s="46">
        <f>F62+G62+H62+I62</f>
        <v>62</v>
      </c>
      <c r="M62" s="46">
        <v>30</v>
      </c>
      <c r="N62" s="46">
        <f>J62+L62</f>
        <v>112</v>
      </c>
      <c r="O62" s="72" t="s">
        <v>32</v>
      </c>
      <c r="P62" s="71"/>
      <c r="Q62" s="3">
        <f>IF(E62="Egz.",1,0)</f>
        <v>1</v>
      </c>
      <c r="R62" s="3">
        <f>N62/D62</f>
        <v>28</v>
      </c>
    </row>
    <row r="63" spans="1:16" ht="15">
      <c r="A63" s="30" t="s">
        <v>81</v>
      </c>
      <c r="B63" s="31" t="s">
        <v>82</v>
      </c>
      <c r="C63" s="84"/>
      <c r="D63" s="84"/>
      <c r="E63" s="74"/>
      <c r="F63" s="80"/>
      <c r="G63" s="81"/>
      <c r="H63" s="82"/>
      <c r="I63" s="33"/>
      <c r="J63" s="46"/>
      <c r="K63" s="46"/>
      <c r="L63" s="46"/>
      <c r="M63" s="46"/>
      <c r="N63" s="46"/>
      <c r="O63" s="72"/>
      <c r="P63" s="71"/>
    </row>
    <row r="64" spans="1:16" ht="15">
      <c r="A64" s="30" t="s">
        <v>83</v>
      </c>
      <c r="B64" s="31" t="s">
        <v>170</v>
      </c>
      <c r="C64" s="69"/>
      <c r="D64" s="69"/>
      <c r="E64" s="74"/>
      <c r="F64" s="80"/>
      <c r="G64" s="81"/>
      <c r="H64" s="82"/>
      <c r="I64" s="33"/>
      <c r="J64" s="46"/>
      <c r="K64" s="46"/>
      <c r="L64" s="46"/>
      <c r="M64" s="46"/>
      <c r="N64" s="46"/>
      <c r="O64" s="72"/>
      <c r="P64" s="71"/>
    </row>
    <row r="65" spans="1:16" ht="24" thickBot="1">
      <c r="A65" s="30" t="s">
        <v>84</v>
      </c>
      <c r="B65" s="83" t="s">
        <v>85</v>
      </c>
      <c r="C65" s="69"/>
      <c r="D65" s="69"/>
      <c r="E65" s="74"/>
      <c r="F65" s="87"/>
      <c r="G65" s="88"/>
      <c r="H65" s="89"/>
      <c r="I65" s="90"/>
      <c r="J65" s="91"/>
      <c r="K65" s="91"/>
      <c r="L65" s="91"/>
      <c r="M65" s="91"/>
      <c r="N65" s="91"/>
      <c r="O65" s="92"/>
      <c r="P65" s="71"/>
    </row>
    <row r="66" spans="1:16" ht="15.75">
      <c r="A66" s="61"/>
      <c r="B66" s="57" t="s">
        <v>86</v>
      </c>
      <c r="C66" s="59"/>
      <c r="D66" s="59"/>
      <c r="E66" s="60"/>
      <c r="F66" s="59"/>
      <c r="G66" s="59"/>
      <c r="H66" s="59"/>
      <c r="I66" s="59"/>
      <c r="J66" s="59"/>
      <c r="K66" s="61"/>
      <c r="L66" s="59"/>
      <c r="M66" s="59"/>
      <c r="N66" s="59"/>
      <c r="O66" s="59"/>
      <c r="P66" s="59"/>
    </row>
    <row r="67" spans="1:18" ht="15">
      <c r="A67" s="30">
        <v>1</v>
      </c>
      <c r="B67" s="31" t="s">
        <v>87</v>
      </c>
      <c r="C67" s="69">
        <v>5</v>
      </c>
      <c r="D67" s="69">
        <v>3</v>
      </c>
      <c r="E67" s="74" t="s">
        <v>31</v>
      </c>
      <c r="F67" s="75">
        <v>45</v>
      </c>
      <c r="G67" s="76"/>
      <c r="H67" s="77"/>
      <c r="I67" s="93">
        <v>1</v>
      </c>
      <c r="J67" s="79">
        <v>30</v>
      </c>
      <c r="K67" s="79">
        <f>F67+G67+H67</f>
        <v>45</v>
      </c>
      <c r="L67" s="79">
        <f>F67+G67+H67+I67</f>
        <v>46</v>
      </c>
      <c r="M67" s="79">
        <v>0</v>
      </c>
      <c r="N67" s="79">
        <f>J67+L67</f>
        <v>76</v>
      </c>
      <c r="O67" s="51" t="s">
        <v>32</v>
      </c>
      <c r="P67" s="71"/>
      <c r="Q67" s="3">
        <f>IF(E67="Egz.",1,0)</f>
        <v>0</v>
      </c>
      <c r="R67" s="3">
        <f>N67/D67</f>
        <v>25.333333333333332</v>
      </c>
    </row>
    <row r="68" spans="1:18" ht="15">
      <c r="A68" s="30">
        <v>2</v>
      </c>
      <c r="B68" s="31" t="s">
        <v>88</v>
      </c>
      <c r="C68" s="69">
        <v>5</v>
      </c>
      <c r="D68" s="69">
        <v>3</v>
      </c>
      <c r="E68" s="74" t="s">
        <v>31</v>
      </c>
      <c r="F68" s="80"/>
      <c r="G68" s="81">
        <v>45</v>
      </c>
      <c r="H68" s="82"/>
      <c r="I68" s="94">
        <v>2</v>
      </c>
      <c r="J68" s="86">
        <v>30</v>
      </c>
      <c r="K68" s="86">
        <f>F68+G68+H68</f>
        <v>45</v>
      </c>
      <c r="L68" s="86">
        <f>F68+G68+H68+I68</f>
        <v>47</v>
      </c>
      <c r="M68" s="86">
        <v>45</v>
      </c>
      <c r="N68" s="86">
        <f>J68+L68</f>
        <v>77</v>
      </c>
      <c r="O68" s="72" t="s">
        <v>32</v>
      </c>
      <c r="P68" s="71"/>
      <c r="Q68" s="3">
        <f>IF(E68="Egz.",1,0)</f>
        <v>0</v>
      </c>
      <c r="R68" s="3">
        <f>N68/D68</f>
        <v>25.666666666666668</v>
      </c>
    </row>
    <row r="69" spans="1:18" ht="15">
      <c r="A69" s="30">
        <v>3</v>
      </c>
      <c r="B69" s="31" t="s">
        <v>89</v>
      </c>
      <c r="C69" s="69">
        <v>6</v>
      </c>
      <c r="D69" s="69">
        <v>2</v>
      </c>
      <c r="E69" s="74" t="s">
        <v>31</v>
      </c>
      <c r="F69" s="80">
        <v>30</v>
      </c>
      <c r="G69" s="81"/>
      <c r="H69" s="82"/>
      <c r="I69" s="94">
        <v>1</v>
      </c>
      <c r="J69" s="86">
        <v>20</v>
      </c>
      <c r="K69" s="86">
        <f>F69+G69+H69</f>
        <v>30</v>
      </c>
      <c r="L69" s="86">
        <f>F69+G69+H69+I69</f>
        <v>31</v>
      </c>
      <c r="M69" s="86">
        <v>0</v>
      </c>
      <c r="N69" s="86">
        <f>J69+L69</f>
        <v>51</v>
      </c>
      <c r="O69" s="72" t="s">
        <v>32</v>
      </c>
      <c r="P69" s="71"/>
      <c r="Q69" s="3">
        <f>IF(E69="Egz.",1,0)</f>
        <v>0</v>
      </c>
      <c r="R69" s="3">
        <f>N69/D69</f>
        <v>25.5</v>
      </c>
    </row>
    <row r="70" spans="1:18" ht="15">
      <c r="A70" s="30">
        <v>4</v>
      </c>
      <c r="B70" s="31" t="s">
        <v>90</v>
      </c>
      <c r="C70" s="69">
        <v>6</v>
      </c>
      <c r="D70" s="69">
        <v>3</v>
      </c>
      <c r="E70" s="74" t="s">
        <v>31</v>
      </c>
      <c r="F70" s="80"/>
      <c r="G70" s="81">
        <v>45</v>
      </c>
      <c r="H70" s="82"/>
      <c r="I70" s="94">
        <v>2</v>
      </c>
      <c r="J70" s="86">
        <v>30</v>
      </c>
      <c r="K70" s="86">
        <f>F70+G70+H70</f>
        <v>45</v>
      </c>
      <c r="L70" s="86">
        <f>F70+G70+H70+I70</f>
        <v>47</v>
      </c>
      <c r="M70" s="86">
        <v>45</v>
      </c>
      <c r="N70" s="86">
        <f>J70+L70</f>
        <v>77</v>
      </c>
      <c r="O70" s="72" t="s">
        <v>32</v>
      </c>
      <c r="P70" s="71"/>
      <c r="Q70" s="3">
        <f>IF(E70="Egz.",1,0)</f>
        <v>0</v>
      </c>
      <c r="R70" s="3">
        <f>N70/D70</f>
        <v>25.666666666666668</v>
      </c>
    </row>
    <row r="71" spans="1:16" ht="15.75">
      <c r="A71" s="61"/>
      <c r="B71" s="57" t="s">
        <v>91</v>
      </c>
      <c r="C71" s="95"/>
      <c r="D71" s="95"/>
      <c r="E71" s="96"/>
      <c r="F71" s="95"/>
      <c r="G71" s="95"/>
      <c r="H71" s="95"/>
      <c r="I71" s="95"/>
      <c r="J71" s="95"/>
      <c r="K71" s="97"/>
      <c r="L71" s="95"/>
      <c r="M71" s="95"/>
      <c r="N71" s="95"/>
      <c r="O71" s="95"/>
      <c r="P71" s="95"/>
    </row>
    <row r="72" spans="1:18" ht="15">
      <c r="A72" s="30">
        <v>1</v>
      </c>
      <c r="B72" s="26" t="s">
        <v>92</v>
      </c>
      <c r="C72" s="69">
        <v>6</v>
      </c>
      <c r="D72" s="69">
        <v>6</v>
      </c>
      <c r="E72" s="74" t="s">
        <v>31</v>
      </c>
      <c r="F72" s="75"/>
      <c r="G72" s="76"/>
      <c r="H72" s="77"/>
      <c r="I72" s="93">
        <v>52</v>
      </c>
      <c r="J72" s="79">
        <v>108</v>
      </c>
      <c r="K72" s="79">
        <f>F72+G72+H72</f>
        <v>0</v>
      </c>
      <c r="L72" s="79">
        <f>F72+G72+H72+I72</f>
        <v>52</v>
      </c>
      <c r="M72" s="79">
        <v>160</v>
      </c>
      <c r="N72" s="79">
        <f>J72+L72</f>
        <v>160</v>
      </c>
      <c r="O72" s="51" t="s">
        <v>32</v>
      </c>
      <c r="P72" s="71"/>
      <c r="Q72" s="3">
        <f>IF(E72="Egz.",1,0)</f>
        <v>0</v>
      </c>
      <c r="R72" s="3">
        <f>N72/D72</f>
        <v>26.666666666666668</v>
      </c>
    </row>
    <row r="73" spans="1:18" ht="15">
      <c r="A73" s="30">
        <v>2</v>
      </c>
      <c r="B73" s="26" t="s">
        <v>93</v>
      </c>
      <c r="C73" s="69">
        <v>6</v>
      </c>
      <c r="D73" s="69">
        <v>10</v>
      </c>
      <c r="E73" s="74"/>
      <c r="F73" s="87"/>
      <c r="G73" s="88"/>
      <c r="H73" s="89"/>
      <c r="I73" s="98">
        <v>50</v>
      </c>
      <c r="J73" s="91">
        <v>200</v>
      </c>
      <c r="K73" s="91">
        <f>F73+G73+H73</f>
        <v>0</v>
      </c>
      <c r="L73" s="91">
        <f>F73+G73+H73+I73</f>
        <v>50</v>
      </c>
      <c r="M73" s="91">
        <v>50</v>
      </c>
      <c r="N73" s="91">
        <f>J73+L73</f>
        <v>250</v>
      </c>
      <c r="O73" s="92" t="s">
        <v>32</v>
      </c>
      <c r="P73" s="71"/>
      <c r="Q73" s="3">
        <f>IF(E73="Egz.",1,0)</f>
        <v>0</v>
      </c>
      <c r="R73" s="3">
        <f>N73/D73</f>
        <v>25</v>
      </c>
    </row>
    <row r="74" spans="1:16" ht="15">
      <c r="A74" s="99"/>
      <c r="B74" s="19"/>
      <c r="C74" s="100"/>
      <c r="D74" s="19"/>
      <c r="E74" s="99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1:28" ht="15.75">
      <c r="A75" s="9"/>
      <c r="B75" s="102" t="s">
        <v>94</v>
      </c>
      <c r="C75" s="103"/>
      <c r="D75" s="30" t="s">
        <v>10</v>
      </c>
      <c r="E75" s="30" t="s">
        <v>95</v>
      </c>
      <c r="F75" s="30" t="s">
        <v>96</v>
      </c>
      <c r="G75" s="30" t="s">
        <v>97</v>
      </c>
      <c r="H75" s="30" t="s">
        <v>14</v>
      </c>
      <c r="I75" s="30" t="s">
        <v>15</v>
      </c>
      <c r="J75" s="30" t="s">
        <v>16</v>
      </c>
      <c r="K75" s="30" t="s">
        <v>98</v>
      </c>
      <c r="L75" s="30" t="s">
        <v>99</v>
      </c>
      <c r="M75" s="30" t="s">
        <v>100</v>
      </c>
      <c r="N75" s="30" t="s">
        <v>15</v>
      </c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104"/>
    </row>
    <row r="76" spans="1:16" ht="15.75">
      <c r="A76" s="9"/>
      <c r="B76" s="102" t="s">
        <v>101</v>
      </c>
      <c r="C76" s="43">
        <v>1</v>
      </c>
      <c r="D76" s="43">
        <f aca="true" t="shared" si="10" ref="D76:D81">SUMIF($C$14:$C$73,C76,$D$14:$D$73)</f>
        <v>30</v>
      </c>
      <c r="E76" s="43">
        <f aca="true" t="shared" si="11" ref="E76:E81">SUMIF($C$14:$C$73,C76,$Q$14:$Q$73)</f>
        <v>2</v>
      </c>
      <c r="F76" s="46">
        <f aca="true" t="shared" si="12" ref="F76:F81">SUMIF($C$14:$C$73,C76,$F$14:$F$73)</f>
        <v>177</v>
      </c>
      <c r="G76" s="46">
        <f aca="true" t="shared" si="13" ref="G76:G81">SUMIF($C$14:$C$73,C76,$G$14:$G$73)</f>
        <v>150</v>
      </c>
      <c r="H76" s="46">
        <f aca="true" t="shared" si="14" ref="H76:H81">SUMIF($C$14:$C$73,C76,$H$14:$H$73)</f>
        <v>75</v>
      </c>
      <c r="I76" s="46">
        <f aca="true" t="shared" si="15" ref="I76:I81">SUMIF($C$14:$C$73,C76,$I$14:$I$73)</f>
        <v>16</v>
      </c>
      <c r="J76" s="46">
        <f aca="true" t="shared" si="16" ref="J76:J81">SUMIF($C$14:$C$73,C76,$J$14:$J$73)</f>
        <v>381</v>
      </c>
      <c r="K76" s="46">
        <f aca="true" t="shared" si="17" ref="K76:K81">SUMIF($C$14:$C$73,C76,$K$14:$K$73)</f>
        <v>402</v>
      </c>
      <c r="L76" s="46">
        <f>SUMIF(C14:C73,C76,L14:L73)</f>
        <v>418</v>
      </c>
      <c r="M76" s="46">
        <f aca="true" t="shared" si="18" ref="M76:M81">SUMIF($C$14:$C$73,C76,$M$14:$M$73)</f>
        <v>210</v>
      </c>
      <c r="N76" s="46">
        <f aca="true" t="shared" si="19" ref="N76:N81">SUMIF($C$14:$C$73,C76,$N$14:$N$73)</f>
        <v>799</v>
      </c>
      <c r="O76" s="105"/>
      <c r="P76" s="41"/>
    </row>
    <row r="77" spans="1:16" ht="15.75">
      <c r="A77" s="9"/>
      <c r="B77" s="102" t="s">
        <v>102</v>
      </c>
      <c r="C77" s="43">
        <v>2</v>
      </c>
      <c r="D77" s="43">
        <f t="shared" si="10"/>
        <v>30</v>
      </c>
      <c r="E77" s="43">
        <f t="shared" si="11"/>
        <v>4</v>
      </c>
      <c r="F77" s="46">
        <f t="shared" si="12"/>
        <v>165</v>
      </c>
      <c r="G77" s="46">
        <f t="shared" si="13"/>
        <v>135</v>
      </c>
      <c r="H77" s="46">
        <f t="shared" si="14"/>
        <v>75</v>
      </c>
      <c r="I77" s="46">
        <f t="shared" si="15"/>
        <v>18</v>
      </c>
      <c r="J77" s="46">
        <f t="shared" si="16"/>
        <v>384</v>
      </c>
      <c r="K77" s="46">
        <f t="shared" si="17"/>
        <v>375</v>
      </c>
      <c r="L77" s="46">
        <f>SUMIF(C15:C73,C77,L15:L73)</f>
        <v>393</v>
      </c>
      <c r="M77" s="46">
        <f t="shared" si="18"/>
        <v>210</v>
      </c>
      <c r="N77" s="46">
        <f t="shared" si="19"/>
        <v>777</v>
      </c>
      <c r="O77" s="105"/>
      <c r="P77" s="41"/>
    </row>
    <row r="78" spans="1:16" ht="15.75">
      <c r="A78" s="9"/>
      <c r="B78" s="102" t="s">
        <v>103</v>
      </c>
      <c r="C78" s="106">
        <v>3</v>
      </c>
      <c r="D78" s="43">
        <f t="shared" si="10"/>
        <v>30</v>
      </c>
      <c r="E78" s="43">
        <f t="shared" si="11"/>
        <v>3</v>
      </c>
      <c r="F78" s="46">
        <f t="shared" si="12"/>
        <v>180</v>
      </c>
      <c r="G78" s="46">
        <f t="shared" si="13"/>
        <v>206</v>
      </c>
      <c r="H78" s="46">
        <f t="shared" si="14"/>
        <v>34</v>
      </c>
      <c r="I78" s="46">
        <f t="shared" si="15"/>
        <v>18</v>
      </c>
      <c r="J78" s="46">
        <f t="shared" si="16"/>
        <v>382</v>
      </c>
      <c r="K78" s="46">
        <f t="shared" si="17"/>
        <v>420</v>
      </c>
      <c r="L78" s="46">
        <f>SUMIF(C16:C73,C78,L16:L73)</f>
        <v>438</v>
      </c>
      <c r="M78" s="46">
        <f t="shared" si="18"/>
        <v>240</v>
      </c>
      <c r="N78" s="46">
        <f t="shared" si="19"/>
        <v>820</v>
      </c>
      <c r="O78" s="105"/>
      <c r="P78" s="41"/>
    </row>
    <row r="79" spans="1:16" ht="15.75">
      <c r="A79" s="9"/>
      <c r="B79" s="102" t="s">
        <v>104</v>
      </c>
      <c r="C79" s="106">
        <v>4</v>
      </c>
      <c r="D79" s="43">
        <f t="shared" si="10"/>
        <v>30</v>
      </c>
      <c r="E79" s="43">
        <f t="shared" si="11"/>
        <v>3</v>
      </c>
      <c r="F79" s="46">
        <f t="shared" si="12"/>
        <v>165</v>
      </c>
      <c r="G79" s="46">
        <f t="shared" si="13"/>
        <v>206</v>
      </c>
      <c r="H79" s="46">
        <f t="shared" si="14"/>
        <v>64</v>
      </c>
      <c r="I79" s="46">
        <f t="shared" si="15"/>
        <v>20</v>
      </c>
      <c r="J79" s="46">
        <f t="shared" si="16"/>
        <v>385</v>
      </c>
      <c r="K79" s="46">
        <f t="shared" si="17"/>
        <v>435</v>
      </c>
      <c r="L79" s="46">
        <f>SUMIF(C17:C74,C79,L17:L74)</f>
        <v>455</v>
      </c>
      <c r="M79" s="46">
        <f t="shared" si="18"/>
        <v>286</v>
      </c>
      <c r="N79" s="46">
        <f t="shared" si="19"/>
        <v>840</v>
      </c>
      <c r="O79" s="105"/>
      <c r="P79" s="41"/>
    </row>
    <row r="80" spans="1:16" ht="15.75">
      <c r="A80" s="9"/>
      <c r="B80" s="102" t="s">
        <v>105</v>
      </c>
      <c r="C80" s="106">
        <v>5</v>
      </c>
      <c r="D80" s="43">
        <f t="shared" si="10"/>
        <v>30</v>
      </c>
      <c r="E80" s="43">
        <f t="shared" si="11"/>
        <v>4</v>
      </c>
      <c r="F80" s="46">
        <f t="shared" si="12"/>
        <v>165</v>
      </c>
      <c r="G80" s="46">
        <f t="shared" si="13"/>
        <v>195</v>
      </c>
      <c r="H80" s="46">
        <f t="shared" si="14"/>
        <v>45</v>
      </c>
      <c r="I80" s="46">
        <f t="shared" si="15"/>
        <v>17</v>
      </c>
      <c r="J80" s="46">
        <f t="shared" si="16"/>
        <v>373</v>
      </c>
      <c r="K80" s="46">
        <f t="shared" si="17"/>
        <v>405</v>
      </c>
      <c r="L80" s="46">
        <f>SUMIF(C18:C75,C80,L18:L75)</f>
        <v>422</v>
      </c>
      <c r="M80" s="46">
        <f t="shared" si="18"/>
        <v>225</v>
      </c>
      <c r="N80" s="46">
        <f t="shared" si="19"/>
        <v>795</v>
      </c>
      <c r="O80" s="105"/>
      <c r="P80" s="41"/>
    </row>
    <row r="81" spans="1:18" ht="15.75">
      <c r="A81" s="9"/>
      <c r="B81" s="102" t="s">
        <v>106</v>
      </c>
      <c r="C81" s="106">
        <v>6</v>
      </c>
      <c r="D81" s="43">
        <f t="shared" si="10"/>
        <v>30</v>
      </c>
      <c r="E81" s="43">
        <f t="shared" si="11"/>
        <v>2</v>
      </c>
      <c r="F81" s="46">
        <f t="shared" si="12"/>
        <v>90</v>
      </c>
      <c r="G81" s="46">
        <f t="shared" si="13"/>
        <v>75</v>
      </c>
      <c r="H81" s="46">
        <f t="shared" si="14"/>
        <v>30</v>
      </c>
      <c r="I81" s="46">
        <f t="shared" si="15"/>
        <v>110</v>
      </c>
      <c r="J81" s="46">
        <f t="shared" si="16"/>
        <v>471</v>
      </c>
      <c r="K81" s="46">
        <f t="shared" si="17"/>
        <v>195</v>
      </c>
      <c r="L81" s="46">
        <f>SUMIF(C18:C76,C81,L18:L76)</f>
        <v>305</v>
      </c>
      <c r="M81" s="46">
        <f t="shared" si="18"/>
        <v>315</v>
      </c>
      <c r="N81" s="46">
        <f t="shared" si="19"/>
        <v>776</v>
      </c>
      <c r="O81" s="105"/>
      <c r="P81" s="41"/>
      <c r="Q81" s="1"/>
      <c r="R81" s="1"/>
    </row>
    <row r="82" spans="1:19" ht="15.75">
      <c r="A82" s="9"/>
      <c r="B82" s="107" t="s">
        <v>107</v>
      </c>
      <c r="C82" s="108"/>
      <c r="D82" s="109">
        <f aca="true" t="shared" si="20" ref="D82:N82">SUM(D76:D81)</f>
        <v>180</v>
      </c>
      <c r="E82" s="109">
        <f t="shared" si="20"/>
        <v>18</v>
      </c>
      <c r="F82" s="109">
        <f t="shared" si="20"/>
        <v>942</v>
      </c>
      <c r="G82" s="109">
        <f t="shared" si="20"/>
        <v>967</v>
      </c>
      <c r="H82" s="109">
        <f t="shared" si="20"/>
        <v>323</v>
      </c>
      <c r="I82" s="109">
        <f t="shared" si="20"/>
        <v>199</v>
      </c>
      <c r="J82" s="109">
        <f t="shared" si="20"/>
        <v>2376</v>
      </c>
      <c r="K82" s="109">
        <f t="shared" si="20"/>
        <v>2232</v>
      </c>
      <c r="L82" s="109">
        <f t="shared" si="20"/>
        <v>2431</v>
      </c>
      <c r="M82" s="109">
        <f t="shared" si="20"/>
        <v>1486</v>
      </c>
      <c r="N82" s="109">
        <f t="shared" si="20"/>
        <v>4807</v>
      </c>
      <c r="O82" s="110"/>
      <c r="P82" s="110"/>
      <c r="Q82" s="1"/>
      <c r="R82" s="1" t="s">
        <v>108</v>
      </c>
      <c r="S82" s="1">
        <f>N82/D82</f>
        <v>26.705555555555556</v>
      </c>
    </row>
    <row r="83" spans="1:18" ht="15">
      <c r="A83" s="9"/>
      <c r="B83" s="100"/>
      <c r="C83" s="100"/>
      <c r="D83" s="110"/>
      <c r="E83" s="110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"/>
      <c r="R83" s="1"/>
    </row>
    <row r="85" spans="1:19" ht="15">
      <c r="A85" s="112" t="s">
        <v>109</v>
      </c>
      <c r="B85" s="113" t="s">
        <v>110</v>
      </c>
      <c r="C85" s="114"/>
      <c r="D85" s="225" t="s">
        <v>10</v>
      </c>
      <c r="E85" s="225"/>
      <c r="F85" s="226" t="s">
        <v>111</v>
      </c>
      <c r="G85" s="226"/>
      <c r="H85" s="115"/>
      <c r="I85" s="112" t="s">
        <v>112</v>
      </c>
      <c r="J85" s="116" t="s">
        <v>113</v>
      </c>
      <c r="K85" s="117"/>
      <c r="L85" s="117"/>
      <c r="M85" s="117"/>
      <c r="N85" s="117"/>
      <c r="O85" s="118"/>
      <c r="P85" s="119"/>
      <c r="Q85" s="119"/>
      <c r="R85" s="119"/>
      <c r="S85" s="104"/>
    </row>
    <row r="86" spans="1:19" ht="15">
      <c r="A86" s="120"/>
      <c r="B86" s="121" t="s">
        <v>114</v>
      </c>
      <c r="C86" s="122"/>
      <c r="D86" s="123"/>
      <c r="E86" s="124" t="s">
        <v>115</v>
      </c>
      <c r="F86" s="125"/>
      <c r="G86" s="126" t="s">
        <v>115</v>
      </c>
      <c r="H86" s="104"/>
      <c r="I86" s="127"/>
      <c r="J86" s="128" t="s">
        <v>116</v>
      </c>
      <c r="K86" s="129"/>
      <c r="L86" s="129"/>
      <c r="M86" s="129"/>
      <c r="N86" s="129"/>
      <c r="O86" s="130" t="s">
        <v>115</v>
      </c>
      <c r="P86" s="131"/>
      <c r="Q86" s="131"/>
      <c r="R86" s="129"/>
      <c r="S86" s="132"/>
    </row>
    <row r="87" spans="1:19" ht="15">
      <c r="A87" s="133"/>
      <c r="B87" s="134"/>
      <c r="C87" s="135"/>
      <c r="D87" s="123"/>
      <c r="E87" s="136"/>
      <c r="F87" s="104"/>
      <c r="G87" s="137"/>
      <c r="H87" s="104"/>
      <c r="I87" s="127"/>
      <c r="J87" s="138" t="s">
        <v>117</v>
      </c>
      <c r="K87" s="119"/>
      <c r="L87" s="119"/>
      <c r="M87" s="119"/>
      <c r="N87" s="119"/>
      <c r="O87" s="139"/>
      <c r="P87" s="119"/>
      <c r="Q87" s="119"/>
      <c r="R87" s="119"/>
      <c r="S87" s="104"/>
    </row>
    <row r="88" spans="1:19" ht="15">
      <c r="A88" s="133"/>
      <c r="B88" s="140" t="s">
        <v>118</v>
      </c>
      <c r="C88" s="141"/>
      <c r="D88" s="142">
        <f>D82</f>
        <v>180</v>
      </c>
      <c r="E88" s="143">
        <v>1</v>
      </c>
      <c r="F88" s="144">
        <f>N82</f>
        <v>4807</v>
      </c>
      <c r="G88" s="143">
        <v>1</v>
      </c>
      <c r="H88" s="104"/>
      <c r="I88" s="227" t="s">
        <v>119</v>
      </c>
      <c r="J88" s="227"/>
      <c r="K88" s="227"/>
      <c r="L88" s="227"/>
      <c r="M88" s="145"/>
      <c r="N88" s="145"/>
      <c r="O88" s="146"/>
      <c r="P88" s="147"/>
      <c r="Q88" s="147"/>
      <c r="R88" s="147"/>
      <c r="S88" s="104"/>
    </row>
    <row r="89" spans="1:19" ht="15">
      <c r="A89" s="127">
        <v>1</v>
      </c>
      <c r="B89" s="148" t="s">
        <v>120</v>
      </c>
      <c r="C89" s="122"/>
      <c r="D89" s="228">
        <f>F89/S82</f>
        <v>91.02974828375287</v>
      </c>
      <c r="E89" s="229">
        <f>D89/D82</f>
        <v>0.505720823798627</v>
      </c>
      <c r="F89" s="230">
        <f>L82</f>
        <v>2431</v>
      </c>
      <c r="G89" s="229">
        <f>F89/N82</f>
        <v>0.505720823798627</v>
      </c>
      <c r="H89" s="104"/>
      <c r="I89" s="149">
        <v>1</v>
      </c>
      <c r="J89" s="150" t="s">
        <v>169</v>
      </c>
      <c r="K89" s="104"/>
      <c r="L89" s="104"/>
      <c r="M89" s="104"/>
      <c r="N89" s="104"/>
      <c r="O89" s="151">
        <v>1</v>
      </c>
      <c r="P89" s="104"/>
      <c r="Q89" s="104"/>
      <c r="R89" s="104"/>
      <c r="S89" s="152"/>
    </row>
    <row r="90" spans="1:19" ht="15">
      <c r="A90" s="153"/>
      <c r="B90" s="154" t="s">
        <v>121</v>
      </c>
      <c r="C90" s="155"/>
      <c r="D90" s="228"/>
      <c r="E90" s="229"/>
      <c r="F90" s="230"/>
      <c r="G90" s="229"/>
      <c r="H90" s="104"/>
      <c r="I90" s="156"/>
      <c r="J90" s="150"/>
      <c r="K90" s="150"/>
      <c r="L90" s="104"/>
      <c r="M90" s="104"/>
      <c r="N90" s="104"/>
      <c r="O90" s="157"/>
      <c r="P90" s="104"/>
      <c r="Q90" s="104"/>
      <c r="R90" s="104"/>
      <c r="S90" s="104"/>
    </row>
    <row r="91" spans="1:19" ht="15">
      <c r="A91" s="158">
        <v>2</v>
      </c>
      <c r="B91" s="159" t="s">
        <v>122</v>
      </c>
      <c r="C91" s="160"/>
      <c r="D91" s="161">
        <f>SUM(D27:D27)</f>
        <v>3</v>
      </c>
      <c r="E91" s="162">
        <f>D91/D82</f>
        <v>0.016666666666666666</v>
      </c>
      <c r="F91" s="163">
        <f>SUM(N27:N27)</f>
        <v>75</v>
      </c>
      <c r="G91" s="162">
        <f>F91/N82</f>
        <v>0.015602246723528189</v>
      </c>
      <c r="H91" s="104"/>
      <c r="I91" s="156"/>
      <c r="J91" s="104"/>
      <c r="K91" s="104"/>
      <c r="L91" s="104"/>
      <c r="M91" s="104"/>
      <c r="N91" s="104"/>
      <c r="O91" s="164"/>
      <c r="P91" s="104"/>
      <c r="Q91" s="104"/>
      <c r="R91" s="104"/>
      <c r="S91" s="104"/>
    </row>
    <row r="92" spans="1:19" ht="15">
      <c r="A92" s="165">
        <v>3</v>
      </c>
      <c r="B92" s="166" t="s">
        <v>123</v>
      </c>
      <c r="C92" s="167"/>
      <c r="D92" s="218">
        <f>F92/S82</f>
        <v>55.64385271479093</v>
      </c>
      <c r="E92" s="219">
        <f>D92/D82</f>
        <v>0.3091325150821718</v>
      </c>
      <c r="F92" s="220">
        <f>M82</f>
        <v>1486</v>
      </c>
      <c r="G92" s="219">
        <f>F92/N82</f>
        <v>0.3091325150821718</v>
      </c>
      <c r="H92" s="104"/>
      <c r="I92" s="156"/>
      <c r="J92" s="104"/>
      <c r="K92" s="104"/>
      <c r="L92" s="104"/>
      <c r="M92" s="104"/>
      <c r="N92" s="104"/>
      <c r="O92" s="168"/>
      <c r="P92" s="169"/>
      <c r="Q92" s="169"/>
      <c r="R92" s="169"/>
      <c r="S92" s="104"/>
    </row>
    <row r="93" spans="1:19" ht="15">
      <c r="A93" s="153"/>
      <c r="B93" s="154" t="s">
        <v>124</v>
      </c>
      <c r="C93" s="155"/>
      <c r="D93" s="218"/>
      <c r="E93" s="219"/>
      <c r="F93" s="220"/>
      <c r="G93" s="219"/>
      <c r="H93" s="104"/>
      <c r="I93" s="156"/>
      <c r="J93" s="104"/>
      <c r="K93" s="104"/>
      <c r="L93" s="104"/>
      <c r="M93" s="104"/>
      <c r="N93" s="104"/>
      <c r="O93" s="168"/>
      <c r="P93" s="169"/>
      <c r="Q93" s="169"/>
      <c r="R93" s="169"/>
      <c r="S93" s="104"/>
    </row>
    <row r="94" spans="1:19" ht="15">
      <c r="A94" s="165">
        <v>4</v>
      </c>
      <c r="B94" s="166" t="s">
        <v>125</v>
      </c>
      <c r="C94" s="167"/>
      <c r="D94" s="221">
        <f>SUM(D14:D25)</f>
        <v>13.5</v>
      </c>
      <c r="E94" s="219">
        <f>D94/D82</f>
        <v>0.075</v>
      </c>
      <c r="F94" s="220">
        <f>SUM(N14:N25)</f>
        <v>460</v>
      </c>
      <c r="G94" s="219">
        <f>F94/N82</f>
        <v>0.09569377990430622</v>
      </c>
      <c r="H94" s="104"/>
      <c r="I94" s="156"/>
      <c r="J94" s="104"/>
      <c r="K94" s="104"/>
      <c r="L94" s="104"/>
      <c r="M94" s="104"/>
      <c r="N94" s="104"/>
      <c r="O94" s="171"/>
      <c r="P94" s="169"/>
      <c r="Q94" s="169"/>
      <c r="R94" s="169"/>
      <c r="S94" s="104"/>
    </row>
    <row r="95" spans="1:19" ht="15">
      <c r="A95" s="153"/>
      <c r="B95" s="154" t="s">
        <v>126</v>
      </c>
      <c r="C95" s="155"/>
      <c r="D95" s="221"/>
      <c r="E95" s="219"/>
      <c r="F95" s="220"/>
      <c r="G95" s="219"/>
      <c r="H95" s="104"/>
      <c r="I95" s="156"/>
      <c r="J95" s="104"/>
      <c r="K95" s="104"/>
      <c r="L95" s="104"/>
      <c r="M95" s="104"/>
      <c r="N95" s="104"/>
      <c r="O95" s="171"/>
      <c r="P95" s="169"/>
      <c r="Q95" s="169"/>
      <c r="R95" s="169"/>
      <c r="S95" s="104"/>
    </row>
    <row r="96" spans="1:19" ht="15">
      <c r="A96" s="153">
        <v>5</v>
      </c>
      <c r="B96" s="154" t="s">
        <v>127</v>
      </c>
      <c r="C96" s="155"/>
      <c r="D96" s="172">
        <f>SUMIF(P14:P73,"h",D14:D73)</f>
        <v>5</v>
      </c>
      <c r="E96" s="173">
        <f>D96/D82</f>
        <v>0.027777777777777776</v>
      </c>
      <c r="F96" s="174">
        <f>SUMIF(P14:P73,"h",N14:N73)</f>
        <v>152</v>
      </c>
      <c r="G96" s="173">
        <f>F96/N82</f>
        <v>0.03162055335968379</v>
      </c>
      <c r="H96" s="104"/>
      <c r="I96" s="156"/>
      <c r="J96" s="175"/>
      <c r="K96" s="169"/>
      <c r="L96" s="169"/>
      <c r="M96" s="169"/>
      <c r="N96" s="169"/>
      <c r="O96" s="171"/>
      <c r="P96" s="169"/>
      <c r="Q96" s="169"/>
      <c r="R96" s="169"/>
      <c r="S96" s="104"/>
    </row>
    <row r="97" spans="1:19" ht="15">
      <c r="A97" s="176">
        <v>6</v>
      </c>
      <c r="B97" s="159" t="s">
        <v>128</v>
      </c>
      <c r="C97" s="160"/>
      <c r="D97" s="177">
        <f>SUMIF(O14:O73,"f",D14:D73)+SUMIF(O14:O73,"o/f",D14:D73)</f>
        <v>79.5</v>
      </c>
      <c r="E97" s="162">
        <f>D97/D82</f>
        <v>0.44166666666666665</v>
      </c>
      <c r="F97" s="161">
        <f>SUMIF(O14:O73,"f",N14:N73)+SUMIF(O14:O73,"o/f",N14:N73)</f>
        <v>2182</v>
      </c>
      <c r="G97" s="162">
        <f>F97/N82</f>
        <v>0.4539213646765134</v>
      </c>
      <c r="H97" s="104"/>
      <c r="I97" s="156"/>
      <c r="J97" s="215"/>
      <c r="K97" s="215"/>
      <c r="L97" s="215"/>
      <c r="M97" s="169"/>
      <c r="N97" s="169"/>
      <c r="O97" s="171"/>
      <c r="P97" s="169"/>
      <c r="Q97" s="169"/>
      <c r="R97" s="169"/>
      <c r="S97" s="104"/>
    </row>
    <row r="98" spans="1:19" ht="15">
      <c r="A98" s="176">
        <v>7</v>
      </c>
      <c r="B98" s="159" t="s">
        <v>92</v>
      </c>
      <c r="C98" s="160"/>
      <c r="D98" s="161">
        <f>D72</f>
        <v>6</v>
      </c>
      <c r="E98" s="162">
        <f>D98/D82</f>
        <v>0.03333333333333333</v>
      </c>
      <c r="F98" s="163">
        <f>N72</f>
        <v>160</v>
      </c>
      <c r="G98" s="162">
        <f>F98/N82</f>
        <v>0.03328479301019347</v>
      </c>
      <c r="I98" s="178"/>
      <c r="J98" s="216"/>
      <c r="K98" s="216"/>
      <c r="L98" s="216"/>
      <c r="M98" s="179"/>
      <c r="N98" s="179"/>
      <c r="O98" s="180"/>
      <c r="P98" s="169"/>
      <c r="Q98" s="169"/>
      <c r="R98" s="169"/>
      <c r="S98" s="104"/>
    </row>
    <row r="99" spans="1:19" ht="15">
      <c r="A99" s="133">
        <v>8</v>
      </c>
      <c r="B99" s="181" t="s">
        <v>129</v>
      </c>
      <c r="C99" s="182"/>
      <c r="D99" s="183">
        <f>D25</f>
        <v>0</v>
      </c>
      <c r="E99" s="184">
        <f>D99/D82</f>
        <v>0</v>
      </c>
      <c r="F99" s="185">
        <f>N25</f>
        <v>30</v>
      </c>
      <c r="G99" s="184">
        <f>F99/N82</f>
        <v>0.006240898689411275</v>
      </c>
      <c r="I99" s="217" t="s">
        <v>130</v>
      </c>
      <c r="J99" s="217"/>
      <c r="K99" s="217"/>
      <c r="L99" s="217"/>
      <c r="M99" s="186"/>
      <c r="N99" s="186"/>
      <c r="O99" s="187"/>
      <c r="P99" s="169"/>
      <c r="Q99" s="169"/>
      <c r="R99" s="169"/>
      <c r="S99" s="104"/>
    </row>
  </sheetData>
  <sheetProtection selectLockedCells="1" selectUnlockedCells="1"/>
  <mergeCells count="20">
    <mergeCell ref="G94:G95"/>
    <mergeCell ref="A1:O1"/>
    <mergeCell ref="B13:I13"/>
    <mergeCell ref="D85:E85"/>
    <mergeCell ref="F85:G85"/>
    <mergeCell ref="I88:L88"/>
    <mergeCell ref="D89:D90"/>
    <mergeCell ref="E89:E90"/>
    <mergeCell ref="F89:F90"/>
    <mergeCell ref="G89:G90"/>
    <mergeCell ref="J97:L97"/>
    <mergeCell ref="J98:L98"/>
    <mergeCell ref="I99:L99"/>
    <mergeCell ref="D92:D93"/>
    <mergeCell ref="E92:E93"/>
    <mergeCell ref="F92:F93"/>
    <mergeCell ref="G92:G93"/>
    <mergeCell ref="D94:D95"/>
    <mergeCell ref="E94:E95"/>
    <mergeCell ref="F94:F95"/>
  </mergeCells>
  <printOptions/>
  <pageMargins left="0.7" right="0.7" top="0.75" bottom="0.75" header="0.3" footer="0.5118055555555555"/>
  <pageSetup horizontalDpi="300" verticalDpi="300" orientation="landscape" paperSize="9" r:id="rId1"/>
  <headerFooter alignWithMargins="0">
    <oddHeader>&amp;RZałącznik nr 26 do Uchwały nr 18 Rady WMiI z dnia 19 marca 2019 roku</oddHeader>
  </headerFooter>
  <rowBreaks count="1" manualBreakCount="1"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7"/>
  <sheetViews>
    <sheetView zoomScale="80" zoomScaleNormal="80" workbookViewId="0" topLeftCell="A1">
      <selection activeCell="P4" sqref="P1:P16384"/>
    </sheetView>
  </sheetViews>
  <sheetFormatPr defaultColWidth="9.140625" defaultRowHeight="15"/>
  <cols>
    <col min="1" max="1" width="3.8515625" style="1" customWidth="1"/>
    <col min="2" max="2" width="47.00390625" style="1" customWidth="1"/>
    <col min="3" max="3" width="6.7109375" style="2" customWidth="1"/>
    <col min="4" max="4" width="6.7109375" style="1" customWidth="1"/>
    <col min="5" max="5" width="6.7109375" style="3" customWidth="1"/>
    <col min="6" max="15" width="6.7109375" style="1" customWidth="1"/>
    <col min="16" max="16384" width="9.140625" style="1" customWidth="1"/>
  </cols>
  <sheetData>
    <row r="1" spans="1:15" ht="15.75">
      <c r="A1" s="222" t="s">
        <v>142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5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>
      <c r="A3" s="3"/>
      <c r="B3" s="6" t="s">
        <v>1</v>
      </c>
      <c r="C3" s="7"/>
      <c r="D3" s="3"/>
      <c r="F3" s="3"/>
      <c r="G3" s="3"/>
      <c r="H3" s="3"/>
      <c r="I3" s="3"/>
      <c r="J3" s="3"/>
      <c r="K3" s="3"/>
      <c r="L3" s="3"/>
      <c r="M3" s="3"/>
      <c r="N3" s="1" t="s">
        <v>167</v>
      </c>
      <c r="O3" s="3"/>
    </row>
    <row r="4" spans="2:5" ht="15">
      <c r="B4" s="8" t="s">
        <v>2</v>
      </c>
      <c r="C4" s="1"/>
      <c r="E4" s="1"/>
    </row>
    <row r="5" spans="2:5" ht="15">
      <c r="B5" s="8" t="s">
        <v>3</v>
      </c>
      <c r="C5" s="1"/>
      <c r="E5" s="1"/>
    </row>
    <row r="6" spans="2:5" ht="15">
      <c r="B6" s="8" t="s">
        <v>4</v>
      </c>
      <c r="C6" s="1"/>
      <c r="E6" s="1"/>
    </row>
    <row r="7" spans="2:5" ht="15">
      <c r="B7" s="8" t="s">
        <v>164</v>
      </c>
      <c r="C7" s="1"/>
      <c r="E7" s="1"/>
    </row>
    <row r="8" spans="1:15" ht="16.5" customHeight="1">
      <c r="A8" s="9"/>
      <c r="B8" s="10"/>
      <c r="C8" s="10"/>
      <c r="D8" s="10"/>
      <c r="E8" s="4"/>
      <c r="F8" s="10"/>
      <c r="G8" s="10"/>
      <c r="H8" s="10"/>
      <c r="I8" s="10"/>
      <c r="J8" s="4"/>
      <c r="K8" s="4"/>
      <c r="L8" s="4"/>
      <c r="M8" s="4"/>
      <c r="N8" s="4"/>
      <c r="O8" s="4"/>
    </row>
    <row r="9" spans="1:15" ht="15">
      <c r="A9" s="11" t="s">
        <v>5</v>
      </c>
      <c r="B9" s="12" t="s">
        <v>6</v>
      </c>
      <c r="C9" s="11"/>
      <c r="D9" s="11"/>
      <c r="E9" s="13" t="s">
        <v>7</v>
      </c>
      <c r="F9" s="14" t="s">
        <v>8</v>
      </c>
      <c r="G9" s="15"/>
      <c r="H9" s="15"/>
      <c r="I9" s="15"/>
      <c r="J9" s="15"/>
      <c r="K9" s="15"/>
      <c r="L9" s="15"/>
      <c r="M9" s="15"/>
      <c r="N9" s="15"/>
      <c r="O9" s="16"/>
    </row>
    <row r="10" spans="1:15" ht="15">
      <c r="A10" s="18"/>
      <c r="B10" s="19"/>
      <c r="C10" s="20" t="s">
        <v>9</v>
      </c>
      <c r="D10" s="20" t="s">
        <v>10</v>
      </c>
      <c r="E10" s="21" t="s">
        <v>11</v>
      </c>
      <c r="F10" s="22"/>
      <c r="G10" s="22"/>
      <c r="H10" s="22"/>
      <c r="I10" s="23"/>
      <c r="J10" s="23"/>
      <c r="K10" s="23"/>
      <c r="L10" s="23"/>
      <c r="M10" s="23"/>
      <c r="N10" s="23"/>
      <c r="O10" s="23"/>
    </row>
    <row r="11" spans="1:15" ht="15">
      <c r="A11" s="18"/>
      <c r="B11" s="9"/>
      <c r="C11" s="25"/>
      <c r="D11" s="18"/>
      <c r="E11" s="21" t="s">
        <v>9</v>
      </c>
      <c r="F11" s="26" t="s">
        <v>12</v>
      </c>
      <c r="G11" s="26" t="s">
        <v>13</v>
      </c>
      <c r="H11" s="26" t="s">
        <v>14</v>
      </c>
      <c r="I11" s="26" t="s">
        <v>15</v>
      </c>
      <c r="J11" s="26" t="s">
        <v>16</v>
      </c>
      <c r="K11" s="26" t="s">
        <v>17</v>
      </c>
      <c r="L11" s="26" t="s">
        <v>18</v>
      </c>
      <c r="M11" s="26" t="s">
        <v>19</v>
      </c>
      <c r="N11" s="26" t="s">
        <v>143</v>
      </c>
      <c r="O11" s="26" t="s">
        <v>21</v>
      </c>
    </row>
    <row r="12" spans="1:15" ht="15">
      <c r="A12" s="18"/>
      <c r="B12" s="19"/>
      <c r="C12" s="27"/>
      <c r="D12" s="18"/>
      <c r="E12" s="28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6.5" thickBot="1">
      <c r="A13" s="26"/>
      <c r="B13" s="223" t="s">
        <v>23</v>
      </c>
      <c r="C13" s="223"/>
      <c r="D13" s="223"/>
      <c r="E13" s="223"/>
      <c r="F13" s="223"/>
      <c r="G13" s="223"/>
      <c r="H13" s="223"/>
      <c r="I13" s="223"/>
      <c r="J13" s="29"/>
      <c r="K13" s="29"/>
      <c r="L13" s="29"/>
      <c r="M13" s="29"/>
      <c r="N13" s="29"/>
      <c r="O13" s="29"/>
    </row>
    <row r="14" spans="1:15" ht="15">
      <c r="A14" s="30">
        <v>1</v>
      </c>
      <c r="B14" s="31" t="s">
        <v>24</v>
      </c>
      <c r="C14" s="32">
        <v>1</v>
      </c>
      <c r="D14" s="33">
        <v>0.25</v>
      </c>
      <c r="E14" s="34" t="s">
        <v>25</v>
      </c>
      <c r="F14" s="35">
        <v>2</v>
      </c>
      <c r="G14" s="36"/>
      <c r="H14" s="37"/>
      <c r="I14" s="38">
        <v>0</v>
      </c>
      <c r="J14" s="39">
        <v>3</v>
      </c>
      <c r="K14" s="39">
        <f aca="true" t="shared" si="0" ref="K14:K22">F14+G14+H14</f>
        <v>2</v>
      </c>
      <c r="L14" s="39">
        <f aca="true" t="shared" si="1" ref="L14:L23">F14+G14+H14+I14</f>
        <v>2</v>
      </c>
      <c r="M14" s="39">
        <v>0</v>
      </c>
      <c r="N14" s="39">
        <f aca="true" t="shared" si="2" ref="N14:N23">J14+L14</f>
        <v>5</v>
      </c>
      <c r="O14" s="40" t="s">
        <v>26</v>
      </c>
    </row>
    <row r="15" spans="1:15" ht="15">
      <c r="A15" s="30">
        <v>2</v>
      </c>
      <c r="B15" s="31" t="s">
        <v>27</v>
      </c>
      <c r="C15" s="32">
        <v>1</v>
      </c>
      <c r="D15" s="33">
        <v>0.25</v>
      </c>
      <c r="E15" s="34" t="s">
        <v>25</v>
      </c>
      <c r="F15" s="42">
        <v>2</v>
      </c>
      <c r="G15" s="43"/>
      <c r="H15" s="44"/>
      <c r="I15" s="45">
        <v>0</v>
      </c>
      <c r="J15" s="46">
        <v>3</v>
      </c>
      <c r="K15" s="46">
        <f t="shared" si="0"/>
        <v>2</v>
      </c>
      <c r="L15" s="46">
        <f t="shared" si="1"/>
        <v>2</v>
      </c>
      <c r="M15" s="46">
        <v>0</v>
      </c>
      <c r="N15" s="46">
        <f t="shared" si="2"/>
        <v>5</v>
      </c>
      <c r="O15" s="47" t="s">
        <v>26</v>
      </c>
    </row>
    <row r="16" spans="1:15" ht="15">
      <c r="A16" s="30">
        <v>3</v>
      </c>
      <c r="B16" s="31" t="s">
        <v>28</v>
      </c>
      <c r="C16" s="32">
        <v>1</v>
      </c>
      <c r="D16" s="33">
        <v>0.5</v>
      </c>
      <c r="E16" s="34" t="s">
        <v>25</v>
      </c>
      <c r="F16" s="42">
        <v>4</v>
      </c>
      <c r="G16" s="43"/>
      <c r="H16" s="44"/>
      <c r="I16" s="45">
        <v>0</v>
      </c>
      <c r="J16" s="46">
        <v>6</v>
      </c>
      <c r="K16" s="46">
        <f t="shared" si="0"/>
        <v>4</v>
      </c>
      <c r="L16" s="46">
        <f t="shared" si="1"/>
        <v>4</v>
      </c>
      <c r="M16" s="46">
        <v>0</v>
      </c>
      <c r="N16" s="46">
        <f t="shared" si="2"/>
        <v>10</v>
      </c>
      <c r="O16" s="47" t="s">
        <v>26</v>
      </c>
    </row>
    <row r="17" spans="1:15" ht="15.75" thickBot="1">
      <c r="A17" s="30">
        <v>4</v>
      </c>
      <c r="B17" s="48" t="s">
        <v>29</v>
      </c>
      <c r="C17" s="49">
        <v>1</v>
      </c>
      <c r="D17" s="33">
        <v>0.5</v>
      </c>
      <c r="E17" s="34" t="s">
        <v>25</v>
      </c>
      <c r="F17" s="42">
        <v>4</v>
      </c>
      <c r="G17" s="43"/>
      <c r="H17" s="44"/>
      <c r="I17" s="45">
        <v>4</v>
      </c>
      <c r="J17" s="46">
        <v>6</v>
      </c>
      <c r="K17" s="46">
        <f t="shared" si="0"/>
        <v>4</v>
      </c>
      <c r="L17" s="46">
        <f t="shared" si="1"/>
        <v>8</v>
      </c>
      <c r="M17" s="46">
        <v>0</v>
      </c>
      <c r="N17" s="46">
        <f t="shared" si="2"/>
        <v>14</v>
      </c>
      <c r="O17" s="47" t="s">
        <v>26</v>
      </c>
    </row>
    <row r="18" spans="1:15" ht="15.75" thickBot="1">
      <c r="A18" s="30">
        <v>5</v>
      </c>
      <c r="B18" s="26" t="s">
        <v>35</v>
      </c>
      <c r="C18" s="33">
        <v>2</v>
      </c>
      <c r="D18" s="33">
        <v>2</v>
      </c>
      <c r="E18" s="34" t="s">
        <v>31</v>
      </c>
      <c r="F18" s="42"/>
      <c r="G18" s="43">
        <v>30</v>
      </c>
      <c r="H18" s="44"/>
      <c r="I18" s="45">
        <v>1</v>
      </c>
      <c r="J18" s="46">
        <v>30</v>
      </c>
      <c r="K18" s="46">
        <f t="shared" si="0"/>
        <v>30</v>
      </c>
      <c r="L18" s="46">
        <f t="shared" si="1"/>
        <v>31</v>
      </c>
      <c r="M18" s="46">
        <v>30</v>
      </c>
      <c r="N18" s="46">
        <f t="shared" si="2"/>
        <v>61</v>
      </c>
      <c r="O18" s="51" t="s">
        <v>32</v>
      </c>
    </row>
    <row r="19" spans="1:15" ht="15.75" thickBot="1">
      <c r="A19" s="30">
        <v>6</v>
      </c>
      <c r="B19" s="26" t="s">
        <v>36</v>
      </c>
      <c r="C19" s="33">
        <v>3</v>
      </c>
      <c r="D19" s="33">
        <v>2</v>
      </c>
      <c r="E19" s="34" t="s">
        <v>31</v>
      </c>
      <c r="F19" s="42"/>
      <c r="G19" s="43">
        <v>30</v>
      </c>
      <c r="H19" s="44"/>
      <c r="I19" s="45">
        <v>1</v>
      </c>
      <c r="J19" s="46">
        <v>30</v>
      </c>
      <c r="K19" s="46">
        <f t="shared" si="0"/>
        <v>30</v>
      </c>
      <c r="L19" s="46">
        <f t="shared" si="1"/>
        <v>31</v>
      </c>
      <c r="M19" s="46">
        <v>30</v>
      </c>
      <c r="N19" s="46">
        <f t="shared" si="2"/>
        <v>61</v>
      </c>
      <c r="O19" s="51" t="s">
        <v>32</v>
      </c>
    </row>
    <row r="20" spans="1:15" ht="15.75" thickBot="1">
      <c r="A20" s="30">
        <v>7</v>
      </c>
      <c r="B20" s="26" t="s">
        <v>37</v>
      </c>
      <c r="C20" s="33">
        <v>4</v>
      </c>
      <c r="D20" s="33">
        <v>2</v>
      </c>
      <c r="E20" s="34" t="s">
        <v>31</v>
      </c>
      <c r="F20" s="42"/>
      <c r="G20" s="43">
        <v>30</v>
      </c>
      <c r="H20" s="44"/>
      <c r="I20" s="45">
        <v>1</v>
      </c>
      <c r="J20" s="46">
        <v>30</v>
      </c>
      <c r="K20" s="46">
        <f t="shared" si="0"/>
        <v>30</v>
      </c>
      <c r="L20" s="46">
        <f t="shared" si="1"/>
        <v>31</v>
      </c>
      <c r="M20" s="46">
        <v>30</v>
      </c>
      <c r="N20" s="46">
        <f t="shared" si="2"/>
        <v>61</v>
      </c>
      <c r="O20" s="51" t="s">
        <v>32</v>
      </c>
    </row>
    <row r="21" spans="1:15" ht="15">
      <c r="A21" s="30">
        <v>8</v>
      </c>
      <c r="B21" s="26" t="s">
        <v>38</v>
      </c>
      <c r="C21" s="33">
        <v>5</v>
      </c>
      <c r="D21" s="33">
        <v>2</v>
      </c>
      <c r="E21" s="34" t="s">
        <v>39</v>
      </c>
      <c r="F21" s="42"/>
      <c r="G21" s="43">
        <v>30</v>
      </c>
      <c r="H21" s="44"/>
      <c r="I21" s="45">
        <v>1</v>
      </c>
      <c r="J21" s="46">
        <v>30</v>
      </c>
      <c r="K21" s="46">
        <f t="shared" si="0"/>
        <v>30</v>
      </c>
      <c r="L21" s="46">
        <f t="shared" si="1"/>
        <v>31</v>
      </c>
      <c r="M21" s="46">
        <v>30</v>
      </c>
      <c r="N21" s="46">
        <f t="shared" si="2"/>
        <v>61</v>
      </c>
      <c r="O21" s="51" t="s">
        <v>32</v>
      </c>
    </row>
    <row r="22" spans="1:15" ht="15.75" thickBot="1">
      <c r="A22" s="30"/>
      <c r="B22" s="26" t="s">
        <v>129</v>
      </c>
      <c r="C22" s="33">
        <v>3</v>
      </c>
      <c r="D22" s="33">
        <v>0</v>
      </c>
      <c r="E22" s="34" t="s">
        <v>31</v>
      </c>
      <c r="F22" s="203"/>
      <c r="G22" s="204">
        <v>30</v>
      </c>
      <c r="H22" s="106"/>
      <c r="I22" s="209">
        <v>0</v>
      </c>
      <c r="J22" s="205">
        <v>0</v>
      </c>
      <c r="K22" s="205">
        <f t="shared" si="0"/>
        <v>30</v>
      </c>
      <c r="L22" s="205">
        <f t="shared" si="1"/>
        <v>30</v>
      </c>
      <c r="M22" s="205">
        <v>30</v>
      </c>
      <c r="N22" s="205">
        <f t="shared" si="2"/>
        <v>30</v>
      </c>
      <c r="O22" s="211" t="s">
        <v>32</v>
      </c>
    </row>
    <row r="23" spans="1:15" ht="15.75" thickBot="1">
      <c r="A23" s="30">
        <v>9</v>
      </c>
      <c r="B23" s="26" t="s">
        <v>40</v>
      </c>
      <c r="C23" s="33">
        <v>4</v>
      </c>
      <c r="D23" s="33">
        <v>0</v>
      </c>
      <c r="E23" s="34" t="s">
        <v>31</v>
      </c>
      <c r="F23" s="52"/>
      <c r="G23" s="53">
        <v>30</v>
      </c>
      <c r="H23" s="54"/>
      <c r="I23" s="55"/>
      <c r="J23" s="56">
        <v>0</v>
      </c>
      <c r="K23" s="56">
        <v>30</v>
      </c>
      <c r="L23" s="56">
        <f t="shared" si="1"/>
        <v>30</v>
      </c>
      <c r="M23" s="56">
        <v>30</v>
      </c>
      <c r="N23" s="56">
        <f t="shared" si="2"/>
        <v>30</v>
      </c>
      <c r="O23" s="51" t="s">
        <v>32</v>
      </c>
    </row>
    <row r="24" spans="1:15" ht="16.5" thickBot="1">
      <c r="A24" s="30"/>
      <c r="B24" s="57" t="s">
        <v>41</v>
      </c>
      <c r="C24" s="58"/>
      <c r="D24" s="59"/>
      <c r="E24" s="60"/>
      <c r="F24" s="59"/>
      <c r="G24" s="59"/>
      <c r="H24" s="59"/>
      <c r="I24" s="59"/>
      <c r="J24" s="59"/>
      <c r="K24" s="61"/>
      <c r="L24" s="59"/>
      <c r="M24" s="59"/>
      <c r="N24" s="59"/>
      <c r="O24" s="59"/>
    </row>
    <row r="25" spans="1:15" ht="15">
      <c r="A25" s="62">
        <v>1</v>
      </c>
      <c r="B25" s="31" t="s">
        <v>42</v>
      </c>
      <c r="C25" s="33">
        <v>1</v>
      </c>
      <c r="D25" s="33">
        <v>3</v>
      </c>
      <c r="E25" s="34" t="s">
        <v>31</v>
      </c>
      <c r="F25" s="35"/>
      <c r="G25" s="36">
        <v>45</v>
      </c>
      <c r="H25" s="63"/>
      <c r="I25" s="38">
        <v>0</v>
      </c>
      <c r="J25" s="39">
        <v>30</v>
      </c>
      <c r="K25" s="39">
        <f>F25+G25+H25</f>
        <v>45</v>
      </c>
      <c r="L25" s="39">
        <f>F25+G25+H25+I25</f>
        <v>45</v>
      </c>
      <c r="M25" s="39">
        <v>30</v>
      </c>
      <c r="N25" s="39">
        <f>J25+L25</f>
        <v>75</v>
      </c>
      <c r="O25" s="40" t="s">
        <v>26</v>
      </c>
    </row>
    <row r="26" spans="1:15" ht="15">
      <c r="A26" s="30">
        <v>2</v>
      </c>
      <c r="B26" s="31" t="s">
        <v>43</v>
      </c>
      <c r="C26" s="46">
        <v>1</v>
      </c>
      <c r="D26" s="46">
        <v>2</v>
      </c>
      <c r="E26" s="34" t="s">
        <v>31</v>
      </c>
      <c r="F26" s="42"/>
      <c r="G26" s="43"/>
      <c r="H26" s="65">
        <v>30</v>
      </c>
      <c r="I26" s="45">
        <v>0</v>
      </c>
      <c r="J26" s="46">
        <v>30</v>
      </c>
      <c r="K26" s="46">
        <f>F26+G26+H26</f>
        <v>30</v>
      </c>
      <c r="L26" s="46">
        <f>F26+G26+H26+I26</f>
        <v>30</v>
      </c>
      <c r="M26" s="46">
        <v>30</v>
      </c>
      <c r="N26" s="46">
        <f>J26+L26</f>
        <v>60</v>
      </c>
      <c r="O26" s="47" t="s">
        <v>26</v>
      </c>
    </row>
    <row r="27" spans="1:15" ht="15.75" thickBot="1">
      <c r="A27" s="30">
        <v>3</v>
      </c>
      <c r="B27" s="31" t="s">
        <v>44</v>
      </c>
      <c r="C27" s="46">
        <v>1</v>
      </c>
      <c r="D27" s="46">
        <v>1</v>
      </c>
      <c r="E27" s="34" t="s">
        <v>31</v>
      </c>
      <c r="F27" s="52">
        <v>15</v>
      </c>
      <c r="G27" s="53"/>
      <c r="H27" s="66"/>
      <c r="I27" s="55">
        <v>0</v>
      </c>
      <c r="J27" s="56">
        <v>15</v>
      </c>
      <c r="K27" s="56">
        <f>F27+G27+H27</f>
        <v>15</v>
      </c>
      <c r="L27" s="56">
        <f>F27+G27+H27+I27</f>
        <v>15</v>
      </c>
      <c r="M27" s="56">
        <v>0</v>
      </c>
      <c r="N27" s="56">
        <f>J27+L27</f>
        <v>30</v>
      </c>
      <c r="O27" s="67" t="s">
        <v>26</v>
      </c>
    </row>
    <row r="28" spans="1:15" ht="16.5" thickBot="1">
      <c r="A28" s="68"/>
      <c r="B28" s="57" t="s">
        <v>45</v>
      </c>
      <c r="C28" s="59"/>
      <c r="D28" s="59"/>
      <c r="E28" s="60"/>
      <c r="F28" s="59"/>
      <c r="G28" s="59"/>
      <c r="H28" s="59"/>
      <c r="I28" s="59"/>
      <c r="J28" s="59"/>
      <c r="K28" s="61"/>
      <c r="L28" s="59"/>
      <c r="M28" s="59"/>
      <c r="N28" s="59"/>
      <c r="O28" s="59"/>
    </row>
    <row r="29" spans="1:15" ht="15">
      <c r="A29" s="62">
        <v>1</v>
      </c>
      <c r="B29" s="31" t="s">
        <v>46</v>
      </c>
      <c r="C29" s="69">
        <v>1</v>
      </c>
      <c r="D29" s="69">
        <v>5</v>
      </c>
      <c r="E29" s="70" t="s">
        <v>39</v>
      </c>
      <c r="F29" s="35">
        <v>30</v>
      </c>
      <c r="G29" s="36">
        <v>30</v>
      </c>
      <c r="H29" s="63"/>
      <c r="I29" s="38">
        <v>3</v>
      </c>
      <c r="J29" s="39">
        <v>63</v>
      </c>
      <c r="K29" s="39">
        <f aca="true" t="shared" si="3" ref="K29:K46">F29+G29+H29</f>
        <v>60</v>
      </c>
      <c r="L29" s="39">
        <f aca="true" t="shared" si="4" ref="L29:L46">F29+G29+H29+I29</f>
        <v>63</v>
      </c>
      <c r="M29" s="39">
        <v>30</v>
      </c>
      <c r="N29" s="39">
        <f aca="true" t="shared" si="5" ref="N29:N46">J29+L29</f>
        <v>126</v>
      </c>
      <c r="O29" s="40" t="s">
        <v>26</v>
      </c>
    </row>
    <row r="30" spans="1:15" ht="15">
      <c r="A30" s="62">
        <v>2</v>
      </c>
      <c r="B30" s="31" t="s">
        <v>47</v>
      </c>
      <c r="C30" s="69">
        <v>1</v>
      </c>
      <c r="D30" s="69">
        <v>7</v>
      </c>
      <c r="E30" s="70" t="s">
        <v>39</v>
      </c>
      <c r="F30" s="42">
        <v>45</v>
      </c>
      <c r="G30" s="43">
        <v>45</v>
      </c>
      <c r="H30" s="65"/>
      <c r="I30" s="45">
        <v>5</v>
      </c>
      <c r="J30" s="46">
        <v>90</v>
      </c>
      <c r="K30" s="46">
        <f t="shared" si="3"/>
        <v>90</v>
      </c>
      <c r="L30" s="46">
        <f t="shared" si="4"/>
        <v>95</v>
      </c>
      <c r="M30" s="46">
        <v>45</v>
      </c>
      <c r="N30" s="46">
        <f t="shared" si="5"/>
        <v>185</v>
      </c>
      <c r="O30" s="47" t="s">
        <v>26</v>
      </c>
    </row>
    <row r="31" spans="1:15" ht="15">
      <c r="A31" s="62">
        <v>3</v>
      </c>
      <c r="B31" s="31" t="s">
        <v>48</v>
      </c>
      <c r="C31" s="69">
        <v>1</v>
      </c>
      <c r="D31" s="69">
        <v>4.5</v>
      </c>
      <c r="E31" s="70" t="s">
        <v>31</v>
      </c>
      <c r="F31" s="42">
        <v>30</v>
      </c>
      <c r="G31" s="43">
        <v>30</v>
      </c>
      <c r="H31" s="65"/>
      <c r="I31" s="45">
        <v>2</v>
      </c>
      <c r="J31" s="46">
        <v>55</v>
      </c>
      <c r="K31" s="46">
        <f t="shared" si="3"/>
        <v>60</v>
      </c>
      <c r="L31" s="46">
        <f t="shared" si="4"/>
        <v>62</v>
      </c>
      <c r="M31" s="46">
        <v>30</v>
      </c>
      <c r="N31" s="46">
        <f t="shared" si="5"/>
        <v>117</v>
      </c>
      <c r="O31" s="47" t="s">
        <v>26</v>
      </c>
    </row>
    <row r="32" spans="1:15" ht="15">
      <c r="A32" s="62">
        <v>4</v>
      </c>
      <c r="B32" s="31" t="s">
        <v>49</v>
      </c>
      <c r="C32" s="69">
        <v>2</v>
      </c>
      <c r="D32" s="69">
        <v>7</v>
      </c>
      <c r="E32" s="70" t="s">
        <v>39</v>
      </c>
      <c r="F32" s="42">
        <v>45</v>
      </c>
      <c r="G32" s="43">
        <v>45</v>
      </c>
      <c r="H32" s="65"/>
      <c r="I32" s="45">
        <v>5</v>
      </c>
      <c r="J32" s="46">
        <v>90</v>
      </c>
      <c r="K32" s="46">
        <f t="shared" si="3"/>
        <v>90</v>
      </c>
      <c r="L32" s="46">
        <f t="shared" si="4"/>
        <v>95</v>
      </c>
      <c r="M32" s="46">
        <v>45</v>
      </c>
      <c r="N32" s="46">
        <f t="shared" si="5"/>
        <v>185</v>
      </c>
      <c r="O32" s="47" t="s">
        <v>26</v>
      </c>
    </row>
    <row r="33" spans="1:15" ht="15">
      <c r="A33" s="62">
        <v>5</v>
      </c>
      <c r="B33" s="31" t="s">
        <v>50</v>
      </c>
      <c r="C33" s="69">
        <v>2</v>
      </c>
      <c r="D33" s="69">
        <v>5</v>
      </c>
      <c r="E33" s="70" t="s">
        <v>39</v>
      </c>
      <c r="F33" s="42">
        <v>30</v>
      </c>
      <c r="G33" s="43">
        <v>30</v>
      </c>
      <c r="H33" s="65"/>
      <c r="I33" s="45">
        <v>3</v>
      </c>
      <c r="J33" s="46">
        <v>63</v>
      </c>
      <c r="K33" s="46">
        <f t="shared" si="3"/>
        <v>60</v>
      </c>
      <c r="L33" s="46">
        <f t="shared" si="4"/>
        <v>63</v>
      </c>
      <c r="M33" s="46">
        <v>30</v>
      </c>
      <c r="N33" s="46">
        <f t="shared" si="5"/>
        <v>126</v>
      </c>
      <c r="O33" s="47" t="s">
        <v>26</v>
      </c>
    </row>
    <row r="34" spans="1:15" ht="15">
      <c r="A34" s="62">
        <v>6</v>
      </c>
      <c r="B34" s="31" t="s">
        <v>51</v>
      </c>
      <c r="C34" s="69">
        <v>2</v>
      </c>
      <c r="D34" s="69">
        <v>6</v>
      </c>
      <c r="E34" s="70" t="s">
        <v>39</v>
      </c>
      <c r="F34" s="42">
        <v>30</v>
      </c>
      <c r="G34" s="43"/>
      <c r="H34" s="65">
        <v>45</v>
      </c>
      <c r="I34" s="45">
        <v>3</v>
      </c>
      <c r="J34" s="46">
        <v>75</v>
      </c>
      <c r="K34" s="46">
        <f t="shared" si="3"/>
        <v>75</v>
      </c>
      <c r="L34" s="46">
        <f t="shared" si="4"/>
        <v>78</v>
      </c>
      <c r="M34" s="46">
        <v>45</v>
      </c>
      <c r="N34" s="46">
        <f t="shared" si="5"/>
        <v>153</v>
      </c>
      <c r="O34" s="47" t="s">
        <v>26</v>
      </c>
    </row>
    <row r="35" spans="1:15" ht="15">
      <c r="A35" s="62">
        <v>7</v>
      </c>
      <c r="B35" s="31" t="s">
        <v>52</v>
      </c>
      <c r="C35" s="69">
        <v>2</v>
      </c>
      <c r="D35" s="69">
        <v>5</v>
      </c>
      <c r="E35" s="70" t="s">
        <v>31</v>
      </c>
      <c r="F35" s="42">
        <v>30</v>
      </c>
      <c r="G35" s="43"/>
      <c r="H35" s="65">
        <v>30</v>
      </c>
      <c r="I35" s="45">
        <v>3</v>
      </c>
      <c r="J35" s="46">
        <v>63</v>
      </c>
      <c r="K35" s="46">
        <f t="shared" si="3"/>
        <v>60</v>
      </c>
      <c r="L35" s="46">
        <f t="shared" si="4"/>
        <v>63</v>
      </c>
      <c r="M35" s="46">
        <v>30</v>
      </c>
      <c r="N35" s="46">
        <f t="shared" si="5"/>
        <v>126</v>
      </c>
      <c r="O35" s="47" t="s">
        <v>26</v>
      </c>
    </row>
    <row r="36" spans="1:15" ht="15">
      <c r="A36" s="62">
        <v>8</v>
      </c>
      <c r="B36" s="31" t="s">
        <v>53</v>
      </c>
      <c r="C36" s="69">
        <v>3</v>
      </c>
      <c r="D36" s="69">
        <v>5</v>
      </c>
      <c r="E36" s="70" t="s">
        <v>39</v>
      </c>
      <c r="F36" s="42">
        <v>30</v>
      </c>
      <c r="G36" s="43">
        <v>30</v>
      </c>
      <c r="H36" s="65"/>
      <c r="I36" s="45">
        <v>3</v>
      </c>
      <c r="J36" s="46">
        <v>63</v>
      </c>
      <c r="K36" s="46">
        <f t="shared" si="3"/>
        <v>60</v>
      </c>
      <c r="L36" s="46">
        <f t="shared" si="4"/>
        <v>63</v>
      </c>
      <c r="M36" s="46">
        <v>30</v>
      </c>
      <c r="N36" s="46">
        <f t="shared" si="5"/>
        <v>126</v>
      </c>
      <c r="O36" s="47" t="s">
        <v>26</v>
      </c>
    </row>
    <row r="37" spans="1:15" ht="15">
      <c r="A37" s="62">
        <v>9</v>
      </c>
      <c r="B37" s="31" t="s">
        <v>54</v>
      </c>
      <c r="C37" s="69">
        <v>3</v>
      </c>
      <c r="D37" s="69">
        <v>8</v>
      </c>
      <c r="E37" s="70" t="s">
        <v>39</v>
      </c>
      <c r="F37" s="42">
        <v>60</v>
      </c>
      <c r="G37" s="43">
        <v>60</v>
      </c>
      <c r="H37" s="65"/>
      <c r="I37" s="45">
        <v>5</v>
      </c>
      <c r="J37" s="46">
        <v>100</v>
      </c>
      <c r="K37" s="46">
        <f t="shared" si="3"/>
        <v>120</v>
      </c>
      <c r="L37" s="46">
        <f t="shared" si="4"/>
        <v>125</v>
      </c>
      <c r="M37" s="46">
        <v>60</v>
      </c>
      <c r="N37" s="46">
        <f t="shared" si="5"/>
        <v>225</v>
      </c>
      <c r="O37" s="47" t="s">
        <v>26</v>
      </c>
    </row>
    <row r="38" spans="1:15" ht="15">
      <c r="A38" s="62">
        <v>10</v>
      </c>
      <c r="B38" s="31" t="s">
        <v>55</v>
      </c>
      <c r="C38" s="69">
        <v>3</v>
      </c>
      <c r="D38" s="69">
        <v>5</v>
      </c>
      <c r="E38" s="70" t="s">
        <v>31</v>
      </c>
      <c r="F38" s="42">
        <v>30</v>
      </c>
      <c r="G38" s="43">
        <v>30</v>
      </c>
      <c r="H38" s="65"/>
      <c r="I38" s="45">
        <v>3</v>
      </c>
      <c r="J38" s="45">
        <v>63</v>
      </c>
      <c r="K38" s="46">
        <f t="shared" si="3"/>
        <v>60</v>
      </c>
      <c r="L38" s="46">
        <f t="shared" si="4"/>
        <v>63</v>
      </c>
      <c r="M38" s="46">
        <v>30</v>
      </c>
      <c r="N38" s="46">
        <f t="shared" si="5"/>
        <v>126</v>
      </c>
      <c r="O38" s="47" t="s">
        <v>26</v>
      </c>
    </row>
    <row r="39" spans="1:15" ht="15">
      <c r="A39" s="62">
        <v>11</v>
      </c>
      <c r="B39" s="31" t="s">
        <v>56</v>
      </c>
      <c r="C39" s="69">
        <v>3</v>
      </c>
      <c r="D39" s="69">
        <v>5</v>
      </c>
      <c r="E39" s="70" t="s">
        <v>39</v>
      </c>
      <c r="F39" s="42">
        <v>30</v>
      </c>
      <c r="G39" s="43"/>
      <c r="H39" s="65">
        <v>30</v>
      </c>
      <c r="I39" s="45">
        <v>3</v>
      </c>
      <c r="J39" s="45">
        <v>63</v>
      </c>
      <c r="K39" s="46">
        <f t="shared" si="3"/>
        <v>60</v>
      </c>
      <c r="L39" s="46">
        <f t="shared" si="4"/>
        <v>63</v>
      </c>
      <c r="M39" s="46">
        <v>30</v>
      </c>
      <c r="N39" s="46">
        <f t="shared" si="5"/>
        <v>126</v>
      </c>
      <c r="O39" s="47" t="s">
        <v>26</v>
      </c>
    </row>
    <row r="40" spans="1:15" ht="15">
      <c r="A40" s="62">
        <v>12</v>
      </c>
      <c r="B40" s="31" t="s">
        <v>57</v>
      </c>
      <c r="C40" s="69">
        <v>4</v>
      </c>
      <c r="D40" s="69">
        <v>4.5</v>
      </c>
      <c r="E40" s="70" t="s">
        <v>39</v>
      </c>
      <c r="F40" s="42">
        <v>30</v>
      </c>
      <c r="G40" s="43">
        <v>30</v>
      </c>
      <c r="H40" s="65"/>
      <c r="I40" s="45">
        <v>2</v>
      </c>
      <c r="J40" s="46">
        <v>55</v>
      </c>
      <c r="K40" s="46">
        <f t="shared" si="3"/>
        <v>60</v>
      </c>
      <c r="L40" s="46">
        <f t="shared" si="4"/>
        <v>62</v>
      </c>
      <c r="M40" s="46">
        <v>30</v>
      </c>
      <c r="N40" s="46">
        <f t="shared" si="5"/>
        <v>117</v>
      </c>
      <c r="O40" s="47" t="s">
        <v>26</v>
      </c>
    </row>
    <row r="41" spans="1:15" ht="15">
      <c r="A41" s="62">
        <v>13</v>
      </c>
      <c r="B41" s="31" t="s">
        <v>58</v>
      </c>
      <c r="C41" s="69">
        <v>4</v>
      </c>
      <c r="D41" s="69">
        <v>3</v>
      </c>
      <c r="E41" s="70" t="s">
        <v>31</v>
      </c>
      <c r="F41" s="42">
        <v>15</v>
      </c>
      <c r="G41" s="43"/>
      <c r="H41" s="65">
        <v>30</v>
      </c>
      <c r="I41" s="45">
        <v>2</v>
      </c>
      <c r="J41" s="46">
        <v>40</v>
      </c>
      <c r="K41" s="46">
        <f t="shared" si="3"/>
        <v>45</v>
      </c>
      <c r="L41" s="46">
        <f t="shared" si="4"/>
        <v>47</v>
      </c>
      <c r="M41" s="46">
        <v>30</v>
      </c>
      <c r="N41" s="46">
        <f t="shared" si="5"/>
        <v>87</v>
      </c>
      <c r="O41" s="47" t="s">
        <v>26</v>
      </c>
    </row>
    <row r="42" spans="1:15" ht="15">
      <c r="A42" s="62">
        <v>14</v>
      </c>
      <c r="B42" s="31" t="s">
        <v>59</v>
      </c>
      <c r="C42" s="69">
        <v>4</v>
      </c>
      <c r="D42" s="69">
        <v>4</v>
      </c>
      <c r="E42" s="70" t="s">
        <v>31</v>
      </c>
      <c r="F42" s="42">
        <v>30</v>
      </c>
      <c r="G42" s="43">
        <v>30</v>
      </c>
      <c r="H42" s="65"/>
      <c r="I42" s="45">
        <v>2</v>
      </c>
      <c r="J42" s="46">
        <v>55</v>
      </c>
      <c r="K42" s="46">
        <f t="shared" si="3"/>
        <v>60</v>
      </c>
      <c r="L42" s="46">
        <f t="shared" si="4"/>
        <v>62</v>
      </c>
      <c r="M42" s="46">
        <v>30</v>
      </c>
      <c r="N42" s="46">
        <f t="shared" si="5"/>
        <v>117</v>
      </c>
      <c r="O42" s="47" t="s">
        <v>26</v>
      </c>
    </row>
    <row r="43" spans="1:15" ht="15">
      <c r="A43" s="62">
        <v>15</v>
      </c>
      <c r="B43" s="31" t="s">
        <v>136</v>
      </c>
      <c r="C43" s="69">
        <v>4</v>
      </c>
      <c r="D43" s="69">
        <v>4.5</v>
      </c>
      <c r="E43" s="70" t="s">
        <v>39</v>
      </c>
      <c r="F43" s="42">
        <v>30</v>
      </c>
      <c r="G43" s="43">
        <v>30</v>
      </c>
      <c r="H43" s="65"/>
      <c r="I43" s="45">
        <v>2</v>
      </c>
      <c r="J43" s="46">
        <v>55</v>
      </c>
      <c r="K43" s="46">
        <f t="shared" si="3"/>
        <v>60</v>
      </c>
      <c r="L43" s="46">
        <f t="shared" si="4"/>
        <v>62</v>
      </c>
      <c r="M43" s="46">
        <v>30</v>
      </c>
      <c r="N43" s="46">
        <f t="shared" si="5"/>
        <v>117</v>
      </c>
      <c r="O43" s="47" t="s">
        <v>26</v>
      </c>
    </row>
    <row r="44" spans="1:15" ht="15">
      <c r="A44" s="62">
        <v>16</v>
      </c>
      <c r="B44" s="31" t="s">
        <v>61</v>
      </c>
      <c r="C44" s="69">
        <v>5</v>
      </c>
      <c r="D44" s="69">
        <v>6</v>
      </c>
      <c r="E44" s="70" t="s">
        <v>39</v>
      </c>
      <c r="F44" s="42">
        <v>30</v>
      </c>
      <c r="G44" s="43">
        <v>45</v>
      </c>
      <c r="H44" s="65"/>
      <c r="I44" s="45">
        <v>3</v>
      </c>
      <c r="J44" s="46">
        <v>75</v>
      </c>
      <c r="K44" s="46">
        <f t="shared" si="3"/>
        <v>75</v>
      </c>
      <c r="L44" s="46">
        <f t="shared" si="4"/>
        <v>78</v>
      </c>
      <c r="M44" s="46">
        <v>45</v>
      </c>
      <c r="N44" s="46">
        <f t="shared" si="5"/>
        <v>153</v>
      </c>
      <c r="O44" s="72" t="s">
        <v>26</v>
      </c>
    </row>
    <row r="45" spans="1:15" ht="15">
      <c r="A45" s="62">
        <v>17</v>
      </c>
      <c r="B45" s="31" t="s">
        <v>62</v>
      </c>
      <c r="C45" s="69">
        <v>5</v>
      </c>
      <c r="D45" s="69">
        <v>3.5</v>
      </c>
      <c r="E45" s="70" t="s">
        <v>31</v>
      </c>
      <c r="F45" s="42"/>
      <c r="G45" s="43"/>
      <c r="H45" s="65">
        <v>45</v>
      </c>
      <c r="I45" s="45">
        <v>3</v>
      </c>
      <c r="J45" s="46">
        <v>40</v>
      </c>
      <c r="K45" s="46">
        <f t="shared" si="3"/>
        <v>45</v>
      </c>
      <c r="L45" s="46">
        <f t="shared" si="4"/>
        <v>48</v>
      </c>
      <c r="M45" s="46">
        <v>30</v>
      </c>
      <c r="N45" s="46">
        <f t="shared" si="5"/>
        <v>88</v>
      </c>
      <c r="O45" s="47" t="s">
        <v>26</v>
      </c>
    </row>
    <row r="46" spans="1:15" ht="15.75" thickBot="1">
      <c r="A46" s="62">
        <v>18</v>
      </c>
      <c r="B46" s="31" t="s">
        <v>63</v>
      </c>
      <c r="C46" s="69">
        <v>6</v>
      </c>
      <c r="D46" s="69">
        <v>5</v>
      </c>
      <c r="E46" s="70" t="s">
        <v>39</v>
      </c>
      <c r="F46" s="52">
        <v>30</v>
      </c>
      <c r="G46" s="53">
        <v>30</v>
      </c>
      <c r="H46" s="66"/>
      <c r="I46" s="55">
        <v>3</v>
      </c>
      <c r="J46" s="56">
        <v>63</v>
      </c>
      <c r="K46" s="56">
        <f t="shared" si="3"/>
        <v>60</v>
      </c>
      <c r="L46" s="56">
        <f t="shared" si="4"/>
        <v>63</v>
      </c>
      <c r="M46" s="56">
        <v>30</v>
      </c>
      <c r="N46" s="56">
        <f t="shared" si="5"/>
        <v>126</v>
      </c>
      <c r="O46" s="67" t="s">
        <v>26</v>
      </c>
    </row>
    <row r="47" spans="1:15" ht="16.5" thickBot="1">
      <c r="A47" s="73"/>
      <c r="B47" s="57" t="s">
        <v>64</v>
      </c>
      <c r="C47" s="59"/>
      <c r="D47" s="59"/>
      <c r="E47" s="60"/>
      <c r="F47" s="59"/>
      <c r="G47" s="59"/>
      <c r="H47" s="59"/>
      <c r="I47" s="59"/>
      <c r="J47" s="59"/>
      <c r="K47" s="61"/>
      <c r="L47" s="59"/>
      <c r="M47" s="59"/>
      <c r="N47" s="59"/>
      <c r="O47" s="59"/>
    </row>
    <row r="48" spans="1:15" ht="15">
      <c r="A48" s="194">
        <v>1</v>
      </c>
      <c r="B48" s="31" t="s">
        <v>144</v>
      </c>
      <c r="C48" s="195">
        <v>1</v>
      </c>
      <c r="D48" s="195">
        <v>3</v>
      </c>
      <c r="E48" s="74" t="s">
        <v>31</v>
      </c>
      <c r="F48" s="75">
        <v>30</v>
      </c>
      <c r="G48" s="76">
        <v>15</v>
      </c>
      <c r="H48" s="77"/>
      <c r="I48" s="93">
        <v>3</v>
      </c>
      <c r="J48" s="79">
        <v>40</v>
      </c>
      <c r="K48" s="79">
        <f aca="true" t="shared" si="6" ref="K48:K63">F48+G48+H48</f>
        <v>45</v>
      </c>
      <c r="L48" s="79">
        <f aca="true" t="shared" si="7" ref="L48:L63">F48+G48+H48+I48</f>
        <v>48</v>
      </c>
      <c r="M48" s="79">
        <v>15</v>
      </c>
      <c r="N48" s="79">
        <f aca="true" t="shared" si="8" ref="N48:N63">J48+L48</f>
        <v>88</v>
      </c>
      <c r="O48" s="51" t="s">
        <v>32</v>
      </c>
    </row>
    <row r="49" spans="1:15" ht="15">
      <c r="A49" s="194">
        <v>2</v>
      </c>
      <c r="B49" s="31" t="s">
        <v>145</v>
      </c>
      <c r="C49" s="195">
        <v>1</v>
      </c>
      <c r="D49" s="195">
        <v>3</v>
      </c>
      <c r="E49" s="74" t="s">
        <v>31</v>
      </c>
      <c r="F49" s="80">
        <v>30</v>
      </c>
      <c r="G49" s="81">
        <v>15</v>
      </c>
      <c r="H49" s="82"/>
      <c r="I49" s="94">
        <v>3</v>
      </c>
      <c r="J49" s="86">
        <v>40</v>
      </c>
      <c r="K49" s="86">
        <f t="shared" si="6"/>
        <v>45</v>
      </c>
      <c r="L49" s="86">
        <f t="shared" si="7"/>
        <v>48</v>
      </c>
      <c r="M49" s="86">
        <v>15</v>
      </c>
      <c r="N49" s="86">
        <f t="shared" si="8"/>
        <v>88</v>
      </c>
      <c r="O49" s="72" t="s">
        <v>32</v>
      </c>
    </row>
    <row r="50" spans="1:15" ht="15">
      <c r="A50" s="194">
        <v>3</v>
      </c>
      <c r="B50" s="31" t="s">
        <v>160</v>
      </c>
      <c r="C50" s="195">
        <v>2</v>
      </c>
      <c r="D50" s="195">
        <v>2</v>
      </c>
      <c r="E50" s="74" t="s">
        <v>39</v>
      </c>
      <c r="F50" s="80">
        <v>15</v>
      </c>
      <c r="G50" s="81">
        <v>15</v>
      </c>
      <c r="H50" s="82"/>
      <c r="I50" s="94">
        <v>2</v>
      </c>
      <c r="J50" s="86">
        <v>25</v>
      </c>
      <c r="K50" s="86">
        <f t="shared" si="6"/>
        <v>30</v>
      </c>
      <c r="L50" s="86">
        <f t="shared" si="7"/>
        <v>32</v>
      </c>
      <c r="M50" s="86">
        <v>15</v>
      </c>
      <c r="N50" s="86">
        <f t="shared" si="8"/>
        <v>57</v>
      </c>
      <c r="O50" s="72" t="s">
        <v>32</v>
      </c>
    </row>
    <row r="51" spans="1:15" ht="15">
      <c r="A51" s="194">
        <v>4</v>
      </c>
      <c r="B51" s="31" t="s">
        <v>161</v>
      </c>
      <c r="C51" s="195">
        <v>2</v>
      </c>
      <c r="D51" s="195">
        <v>2</v>
      </c>
      <c r="E51" s="74" t="s">
        <v>31</v>
      </c>
      <c r="F51" s="80">
        <v>15</v>
      </c>
      <c r="G51" s="81">
        <v>15</v>
      </c>
      <c r="H51" s="82"/>
      <c r="I51" s="94">
        <v>2</v>
      </c>
      <c r="J51" s="86">
        <v>25</v>
      </c>
      <c r="K51" s="86">
        <f t="shared" si="6"/>
        <v>30</v>
      </c>
      <c r="L51" s="86">
        <f t="shared" si="7"/>
        <v>32</v>
      </c>
      <c r="M51" s="86">
        <v>15</v>
      </c>
      <c r="N51" s="86">
        <f t="shared" si="8"/>
        <v>57</v>
      </c>
      <c r="O51" s="72" t="s">
        <v>32</v>
      </c>
    </row>
    <row r="52" spans="1:15" ht="15">
      <c r="A52" s="194">
        <v>5</v>
      </c>
      <c r="B52" s="31" t="s">
        <v>146</v>
      </c>
      <c r="C52" s="195">
        <v>2</v>
      </c>
      <c r="D52" s="195">
        <v>1</v>
      </c>
      <c r="E52" s="74" t="s">
        <v>31</v>
      </c>
      <c r="F52" s="80"/>
      <c r="G52" s="81">
        <v>30</v>
      </c>
      <c r="H52" s="82"/>
      <c r="I52" s="94">
        <v>0</v>
      </c>
      <c r="J52" s="86">
        <v>0</v>
      </c>
      <c r="K52" s="86">
        <f t="shared" si="6"/>
        <v>30</v>
      </c>
      <c r="L52" s="86">
        <f t="shared" si="7"/>
        <v>30</v>
      </c>
      <c r="M52" s="86">
        <v>30</v>
      </c>
      <c r="N52" s="86">
        <f t="shared" si="8"/>
        <v>30</v>
      </c>
      <c r="O52" s="72" t="s">
        <v>32</v>
      </c>
    </row>
    <row r="53" spans="1:15" ht="15">
      <c r="A53" s="194">
        <v>6</v>
      </c>
      <c r="B53" s="31" t="s">
        <v>147</v>
      </c>
      <c r="C53" s="195">
        <v>3</v>
      </c>
      <c r="D53" s="195">
        <v>2</v>
      </c>
      <c r="E53" s="74" t="s">
        <v>31</v>
      </c>
      <c r="F53" s="80">
        <v>15</v>
      </c>
      <c r="G53" s="81">
        <v>15</v>
      </c>
      <c r="H53" s="82"/>
      <c r="I53" s="94">
        <v>2</v>
      </c>
      <c r="J53" s="86">
        <v>25</v>
      </c>
      <c r="K53" s="86">
        <f t="shared" si="6"/>
        <v>30</v>
      </c>
      <c r="L53" s="86">
        <f t="shared" si="7"/>
        <v>32</v>
      </c>
      <c r="M53" s="86">
        <v>15</v>
      </c>
      <c r="N53" s="86">
        <f t="shared" si="8"/>
        <v>57</v>
      </c>
      <c r="O53" s="72" t="s">
        <v>32</v>
      </c>
    </row>
    <row r="54" spans="1:15" ht="15">
      <c r="A54" s="194">
        <v>7</v>
      </c>
      <c r="B54" s="31" t="s">
        <v>148</v>
      </c>
      <c r="C54" s="195">
        <v>3</v>
      </c>
      <c r="D54" s="195">
        <v>1</v>
      </c>
      <c r="E54" s="74" t="s">
        <v>31</v>
      </c>
      <c r="F54" s="80"/>
      <c r="G54" s="81">
        <v>15</v>
      </c>
      <c r="H54" s="82"/>
      <c r="I54" s="94">
        <v>1</v>
      </c>
      <c r="J54" s="86">
        <v>10</v>
      </c>
      <c r="K54" s="86">
        <f t="shared" si="6"/>
        <v>15</v>
      </c>
      <c r="L54" s="86">
        <f t="shared" si="7"/>
        <v>16</v>
      </c>
      <c r="M54" s="86">
        <v>15</v>
      </c>
      <c r="N54" s="86">
        <f t="shared" si="8"/>
        <v>26</v>
      </c>
      <c r="O54" s="72" t="s">
        <v>32</v>
      </c>
    </row>
    <row r="55" spans="1:15" ht="15">
      <c r="A55" s="194">
        <v>8</v>
      </c>
      <c r="B55" s="31" t="s">
        <v>149</v>
      </c>
      <c r="C55" s="195">
        <v>3</v>
      </c>
      <c r="D55" s="195">
        <v>2</v>
      </c>
      <c r="E55" s="74" t="s">
        <v>31</v>
      </c>
      <c r="F55" s="80">
        <v>15</v>
      </c>
      <c r="G55" s="81"/>
      <c r="H55" s="82">
        <v>15</v>
      </c>
      <c r="I55" s="94">
        <v>2</v>
      </c>
      <c r="J55" s="86">
        <v>25</v>
      </c>
      <c r="K55" s="86">
        <f t="shared" si="6"/>
        <v>30</v>
      </c>
      <c r="L55" s="86">
        <f t="shared" si="7"/>
        <v>32</v>
      </c>
      <c r="M55" s="86">
        <v>15</v>
      </c>
      <c r="N55" s="86">
        <f t="shared" si="8"/>
        <v>57</v>
      </c>
      <c r="O55" s="72"/>
    </row>
    <row r="56" spans="1:15" ht="15">
      <c r="A56" s="194">
        <v>8</v>
      </c>
      <c r="B56" s="31" t="s">
        <v>162</v>
      </c>
      <c r="C56" s="195">
        <v>4</v>
      </c>
      <c r="D56" s="195">
        <v>4</v>
      </c>
      <c r="E56" s="74" t="s">
        <v>39</v>
      </c>
      <c r="F56" s="80">
        <v>45</v>
      </c>
      <c r="G56" s="81">
        <v>45</v>
      </c>
      <c r="H56" s="82"/>
      <c r="I56" s="94">
        <v>2</v>
      </c>
      <c r="J56" s="86">
        <v>25</v>
      </c>
      <c r="K56" s="86">
        <f t="shared" si="6"/>
        <v>90</v>
      </c>
      <c r="L56" s="86">
        <f t="shared" si="7"/>
        <v>92</v>
      </c>
      <c r="M56" s="86">
        <v>15</v>
      </c>
      <c r="N56" s="86">
        <f t="shared" si="8"/>
        <v>117</v>
      </c>
      <c r="O56" s="72" t="s">
        <v>32</v>
      </c>
    </row>
    <row r="57" spans="1:15" ht="15">
      <c r="A57" s="194">
        <v>9</v>
      </c>
      <c r="B57" s="83" t="s">
        <v>150</v>
      </c>
      <c r="C57" s="195">
        <v>4</v>
      </c>
      <c r="D57" s="195">
        <v>2</v>
      </c>
      <c r="E57" s="74" t="s">
        <v>31</v>
      </c>
      <c r="F57" s="80"/>
      <c r="G57" s="81">
        <v>30</v>
      </c>
      <c r="H57" s="82"/>
      <c r="I57" s="94">
        <v>1</v>
      </c>
      <c r="J57" s="86">
        <v>20</v>
      </c>
      <c r="K57" s="86">
        <f t="shared" si="6"/>
        <v>30</v>
      </c>
      <c r="L57" s="86">
        <f t="shared" si="7"/>
        <v>31</v>
      </c>
      <c r="M57" s="86">
        <v>30</v>
      </c>
      <c r="N57" s="86">
        <f t="shared" si="8"/>
        <v>51</v>
      </c>
      <c r="O57" s="72" t="s">
        <v>32</v>
      </c>
    </row>
    <row r="58" spans="1:15" ht="15">
      <c r="A58" s="194">
        <v>10</v>
      </c>
      <c r="B58" s="31" t="s">
        <v>151</v>
      </c>
      <c r="C58" s="195">
        <v>5</v>
      </c>
      <c r="D58" s="195">
        <v>7.5</v>
      </c>
      <c r="E58" s="74" t="s">
        <v>39</v>
      </c>
      <c r="F58" s="80">
        <v>45</v>
      </c>
      <c r="G58" s="81">
        <v>45</v>
      </c>
      <c r="H58" s="82"/>
      <c r="I58" s="94">
        <v>5</v>
      </c>
      <c r="J58" s="86">
        <v>95</v>
      </c>
      <c r="K58" s="86">
        <f t="shared" si="6"/>
        <v>90</v>
      </c>
      <c r="L58" s="86">
        <f t="shared" si="7"/>
        <v>95</v>
      </c>
      <c r="M58" s="86">
        <v>45</v>
      </c>
      <c r="N58" s="86">
        <f t="shared" si="8"/>
        <v>190</v>
      </c>
      <c r="O58" s="72" t="s">
        <v>32</v>
      </c>
    </row>
    <row r="59" spans="1:15" ht="15">
      <c r="A59" s="194">
        <v>11</v>
      </c>
      <c r="B59" s="31" t="s">
        <v>152</v>
      </c>
      <c r="C59" s="195">
        <v>5</v>
      </c>
      <c r="D59" s="195">
        <v>5</v>
      </c>
      <c r="E59" s="74" t="s">
        <v>39</v>
      </c>
      <c r="F59" s="80">
        <v>30</v>
      </c>
      <c r="G59" s="81"/>
      <c r="H59" s="82">
        <v>30</v>
      </c>
      <c r="I59" s="94">
        <v>3</v>
      </c>
      <c r="J59" s="86">
        <v>63</v>
      </c>
      <c r="K59" s="86">
        <f t="shared" si="6"/>
        <v>60</v>
      </c>
      <c r="L59" s="86">
        <f t="shared" si="7"/>
        <v>63</v>
      </c>
      <c r="M59" s="86">
        <v>30</v>
      </c>
      <c r="N59" s="86">
        <f t="shared" si="8"/>
        <v>126</v>
      </c>
      <c r="O59" s="72" t="s">
        <v>32</v>
      </c>
    </row>
    <row r="60" spans="1:15" ht="15">
      <c r="A60" s="194">
        <v>12</v>
      </c>
      <c r="B60" s="31" t="s">
        <v>153</v>
      </c>
      <c r="C60" s="195">
        <v>6</v>
      </c>
      <c r="D60" s="195">
        <v>2.5</v>
      </c>
      <c r="E60" s="74" t="s">
        <v>31</v>
      </c>
      <c r="F60" s="80">
        <v>30</v>
      </c>
      <c r="G60" s="81"/>
      <c r="H60" s="82"/>
      <c r="I60" s="94">
        <v>3</v>
      </c>
      <c r="J60" s="86">
        <v>30</v>
      </c>
      <c r="K60" s="86">
        <f t="shared" si="6"/>
        <v>30</v>
      </c>
      <c r="L60" s="86">
        <f t="shared" si="7"/>
        <v>33</v>
      </c>
      <c r="M60" s="86">
        <v>0</v>
      </c>
      <c r="N60" s="86">
        <f t="shared" si="8"/>
        <v>63</v>
      </c>
      <c r="O60" s="72" t="s">
        <v>32</v>
      </c>
    </row>
    <row r="61" spans="1:15" ht="15">
      <c r="A61" s="194">
        <v>13</v>
      </c>
      <c r="B61" s="31" t="s">
        <v>154</v>
      </c>
      <c r="C61" s="195">
        <v>6</v>
      </c>
      <c r="D61" s="195">
        <v>2.5</v>
      </c>
      <c r="E61" s="74" t="s">
        <v>31</v>
      </c>
      <c r="F61" s="80"/>
      <c r="G61" s="81"/>
      <c r="H61" s="82">
        <v>30</v>
      </c>
      <c r="I61" s="94">
        <v>3</v>
      </c>
      <c r="J61" s="86">
        <v>30</v>
      </c>
      <c r="K61" s="86">
        <f t="shared" si="6"/>
        <v>30</v>
      </c>
      <c r="L61" s="86">
        <f t="shared" si="7"/>
        <v>33</v>
      </c>
      <c r="M61" s="86">
        <v>30</v>
      </c>
      <c r="N61" s="86">
        <f t="shared" si="8"/>
        <v>63</v>
      </c>
      <c r="O61" s="72" t="s">
        <v>32</v>
      </c>
    </row>
    <row r="62" spans="1:15" ht="15">
      <c r="A62" s="194">
        <v>14</v>
      </c>
      <c r="B62" s="31" t="s">
        <v>155</v>
      </c>
      <c r="C62" s="195">
        <v>6</v>
      </c>
      <c r="D62" s="195">
        <v>2.5</v>
      </c>
      <c r="E62" s="74" t="s">
        <v>31</v>
      </c>
      <c r="F62" s="80"/>
      <c r="G62" s="81"/>
      <c r="H62" s="82">
        <v>30</v>
      </c>
      <c r="I62" s="94">
        <v>3</v>
      </c>
      <c r="J62" s="86">
        <v>30</v>
      </c>
      <c r="K62" s="86">
        <f t="shared" si="6"/>
        <v>30</v>
      </c>
      <c r="L62" s="86">
        <f t="shared" si="7"/>
        <v>33</v>
      </c>
      <c r="M62" s="86">
        <v>30</v>
      </c>
      <c r="N62" s="86">
        <f t="shared" si="8"/>
        <v>63</v>
      </c>
      <c r="O62" s="72" t="s">
        <v>32</v>
      </c>
    </row>
    <row r="63" spans="1:15" ht="15.75" thickBot="1">
      <c r="A63" s="194">
        <v>15</v>
      </c>
      <c r="B63" s="31" t="s">
        <v>156</v>
      </c>
      <c r="C63" s="195">
        <v>6</v>
      </c>
      <c r="D63" s="195">
        <v>2.5</v>
      </c>
      <c r="E63" s="74" t="s">
        <v>31</v>
      </c>
      <c r="F63" s="87"/>
      <c r="G63" s="88">
        <v>30</v>
      </c>
      <c r="H63" s="89"/>
      <c r="I63" s="98">
        <v>3</v>
      </c>
      <c r="J63" s="91">
        <v>30</v>
      </c>
      <c r="K63" s="91">
        <f t="shared" si="6"/>
        <v>30</v>
      </c>
      <c r="L63" s="91">
        <f t="shared" si="7"/>
        <v>33</v>
      </c>
      <c r="M63" s="91">
        <v>30</v>
      </c>
      <c r="N63" s="91">
        <f t="shared" si="8"/>
        <v>63</v>
      </c>
      <c r="O63" s="92" t="s">
        <v>32</v>
      </c>
    </row>
    <row r="64" spans="1:15" ht="16.5" thickBot="1">
      <c r="A64" s="61"/>
      <c r="B64" s="57" t="s">
        <v>86</v>
      </c>
      <c r="C64" s="59"/>
      <c r="D64" s="59"/>
      <c r="E64" s="60"/>
      <c r="F64" s="59"/>
      <c r="G64" s="59"/>
      <c r="H64" s="59"/>
      <c r="I64" s="59"/>
      <c r="J64" s="59"/>
      <c r="K64" s="61"/>
      <c r="L64" s="59"/>
      <c r="M64" s="59"/>
      <c r="N64" s="59"/>
      <c r="O64" s="59"/>
    </row>
    <row r="65" spans="1:15" ht="15">
      <c r="A65" s="30">
        <v>1</v>
      </c>
      <c r="B65" s="31" t="s">
        <v>87</v>
      </c>
      <c r="C65" s="69">
        <v>5</v>
      </c>
      <c r="D65" s="69">
        <v>3</v>
      </c>
      <c r="E65" s="74" t="s">
        <v>31</v>
      </c>
      <c r="F65" s="75">
        <v>45</v>
      </c>
      <c r="G65" s="76"/>
      <c r="H65" s="77"/>
      <c r="I65" s="93">
        <v>1</v>
      </c>
      <c r="J65" s="79">
        <v>30</v>
      </c>
      <c r="K65" s="79">
        <f>F65+G65+H65</f>
        <v>45</v>
      </c>
      <c r="L65" s="79">
        <f>F65+G65+H65+I65</f>
        <v>46</v>
      </c>
      <c r="M65" s="79">
        <v>0</v>
      </c>
      <c r="N65" s="79">
        <f>J65+L65</f>
        <v>76</v>
      </c>
      <c r="O65" s="51" t="s">
        <v>32</v>
      </c>
    </row>
    <row r="66" spans="1:15" ht="15">
      <c r="A66" s="30">
        <v>2</v>
      </c>
      <c r="B66" s="31" t="s">
        <v>88</v>
      </c>
      <c r="C66" s="69">
        <v>5</v>
      </c>
      <c r="D66" s="69">
        <v>3</v>
      </c>
      <c r="E66" s="74" t="s">
        <v>31</v>
      </c>
      <c r="F66" s="80"/>
      <c r="G66" s="81">
        <v>45</v>
      </c>
      <c r="H66" s="82"/>
      <c r="I66" s="94">
        <v>2</v>
      </c>
      <c r="J66" s="86">
        <v>30</v>
      </c>
      <c r="K66" s="86">
        <f>F66+G66+H66</f>
        <v>45</v>
      </c>
      <c r="L66" s="86">
        <f>F66+G66+H66+I66</f>
        <v>47</v>
      </c>
      <c r="M66" s="86">
        <v>45</v>
      </c>
      <c r="N66" s="86">
        <f>J66+L66</f>
        <v>77</v>
      </c>
      <c r="O66" s="72" t="s">
        <v>32</v>
      </c>
    </row>
    <row r="67" spans="1:15" ht="15">
      <c r="A67" s="30">
        <v>3</v>
      </c>
      <c r="B67" s="31" t="s">
        <v>89</v>
      </c>
      <c r="C67" s="69">
        <v>6</v>
      </c>
      <c r="D67" s="69">
        <v>2</v>
      </c>
      <c r="E67" s="74" t="s">
        <v>31</v>
      </c>
      <c r="F67" s="80">
        <v>30</v>
      </c>
      <c r="G67" s="81"/>
      <c r="H67" s="82"/>
      <c r="I67" s="94">
        <v>1</v>
      </c>
      <c r="J67" s="86">
        <v>20</v>
      </c>
      <c r="K67" s="86">
        <f>F67+G67+H67</f>
        <v>30</v>
      </c>
      <c r="L67" s="86">
        <f>F67+G67+H67+I67</f>
        <v>31</v>
      </c>
      <c r="M67" s="86">
        <v>0</v>
      </c>
      <c r="N67" s="86">
        <f>J67+L67</f>
        <v>51</v>
      </c>
      <c r="O67" s="72" t="s">
        <v>32</v>
      </c>
    </row>
    <row r="68" spans="1:15" ht="15">
      <c r="A68" s="30">
        <v>4</v>
      </c>
      <c r="B68" s="31" t="s">
        <v>90</v>
      </c>
      <c r="C68" s="69">
        <v>6</v>
      </c>
      <c r="D68" s="69">
        <v>3</v>
      </c>
      <c r="E68" s="74" t="s">
        <v>31</v>
      </c>
      <c r="F68" s="80"/>
      <c r="G68" s="81">
        <v>45</v>
      </c>
      <c r="H68" s="82"/>
      <c r="I68" s="94">
        <v>2</v>
      </c>
      <c r="J68" s="86">
        <v>30</v>
      </c>
      <c r="K68" s="86">
        <f>F68+G68+H68</f>
        <v>45</v>
      </c>
      <c r="L68" s="86">
        <f>F68+G68+H68+I68</f>
        <v>47</v>
      </c>
      <c r="M68" s="86">
        <v>45</v>
      </c>
      <c r="N68" s="86">
        <f>J68+L68</f>
        <v>77</v>
      </c>
      <c r="O68" s="72" t="s">
        <v>32</v>
      </c>
    </row>
    <row r="69" spans="1:15" ht="16.5" thickBot="1">
      <c r="A69" s="61"/>
      <c r="B69" s="57" t="s">
        <v>91</v>
      </c>
      <c r="C69" s="95"/>
      <c r="D69" s="95"/>
      <c r="E69" s="96"/>
      <c r="F69" s="95"/>
      <c r="G69" s="95"/>
      <c r="H69" s="95"/>
      <c r="I69" s="95"/>
      <c r="J69" s="95"/>
      <c r="K69" s="97"/>
      <c r="L69" s="95"/>
      <c r="M69" s="95"/>
      <c r="N69" s="95"/>
      <c r="O69" s="95"/>
    </row>
    <row r="70" spans="1:15" ht="15">
      <c r="A70" s="30">
        <v>1</v>
      </c>
      <c r="B70" s="26" t="s">
        <v>157</v>
      </c>
      <c r="C70" s="69">
        <v>4</v>
      </c>
      <c r="D70" s="69">
        <v>6</v>
      </c>
      <c r="E70" s="74" t="s">
        <v>31</v>
      </c>
      <c r="F70" s="75"/>
      <c r="G70" s="76"/>
      <c r="H70" s="77"/>
      <c r="I70" s="93">
        <v>52</v>
      </c>
      <c r="J70" s="79">
        <v>108</v>
      </c>
      <c r="K70" s="79">
        <f>F70+G70+H70</f>
        <v>0</v>
      </c>
      <c r="L70" s="79">
        <f>F70+G70+H70+I70</f>
        <v>52</v>
      </c>
      <c r="M70" s="79">
        <v>160</v>
      </c>
      <c r="N70" s="79">
        <f>J70+L70</f>
        <v>160</v>
      </c>
      <c r="O70" s="51" t="s">
        <v>32</v>
      </c>
    </row>
    <row r="71" spans="1:15" ht="15.75" thickBot="1">
      <c r="A71" s="30">
        <v>2</v>
      </c>
      <c r="B71" s="26" t="s">
        <v>93</v>
      </c>
      <c r="C71" s="69">
        <v>6</v>
      </c>
      <c r="D71" s="69">
        <v>10</v>
      </c>
      <c r="E71" s="74"/>
      <c r="F71" s="87"/>
      <c r="G71" s="88"/>
      <c r="H71" s="89"/>
      <c r="I71" s="98">
        <v>50</v>
      </c>
      <c r="J71" s="91">
        <v>200</v>
      </c>
      <c r="K71" s="91">
        <f>F71+G71+H71</f>
        <v>0</v>
      </c>
      <c r="L71" s="91">
        <f>F71+G71+H71+I71</f>
        <v>50</v>
      </c>
      <c r="M71" s="91">
        <v>50</v>
      </c>
      <c r="N71" s="91">
        <f>J71+L71</f>
        <v>250</v>
      </c>
      <c r="O71" s="92" t="s">
        <v>32</v>
      </c>
    </row>
    <row r="72" spans="1:15" ht="15">
      <c r="A72" s="99"/>
      <c r="B72" s="19"/>
      <c r="C72" s="100"/>
      <c r="D72" s="19"/>
      <c r="E72" s="99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1:15" ht="15.75">
      <c r="A73" s="9"/>
      <c r="B73" s="102" t="s">
        <v>94</v>
      </c>
      <c r="C73" s="103"/>
      <c r="D73" s="30" t="s">
        <v>10</v>
      </c>
      <c r="E73" s="30" t="s">
        <v>95</v>
      </c>
      <c r="F73" s="30" t="s">
        <v>96</v>
      </c>
      <c r="G73" s="30" t="s">
        <v>97</v>
      </c>
      <c r="H73" s="30" t="s">
        <v>14</v>
      </c>
      <c r="I73" s="30" t="s">
        <v>15</v>
      </c>
      <c r="J73" s="30" t="s">
        <v>16</v>
      </c>
      <c r="K73" s="30" t="s">
        <v>98</v>
      </c>
      <c r="L73" s="30" t="s">
        <v>99</v>
      </c>
      <c r="M73" s="30" t="s">
        <v>100</v>
      </c>
      <c r="N73" s="30" t="s">
        <v>15</v>
      </c>
      <c r="O73" s="26"/>
    </row>
    <row r="74" spans="1:15" ht="15.75">
      <c r="A74" s="9"/>
      <c r="B74" s="102" t="s">
        <v>101</v>
      </c>
      <c r="C74" s="43">
        <v>1</v>
      </c>
      <c r="D74" s="43">
        <f aca="true" t="shared" si="9" ref="D74:D79">SUMIF($C$14:$C$71,C74,$D$14:$D$71)</f>
        <v>30</v>
      </c>
      <c r="E74" s="43" t="e">
        <f>SUMIF($C$14:$C$71,C74,#REF!)</f>
        <v>#REF!</v>
      </c>
      <c r="F74" s="46">
        <f aca="true" t="shared" si="10" ref="F74:F79">SUMIF($C$14:$C$71,C74,$F$14:$F$71)</f>
        <v>192</v>
      </c>
      <c r="G74" s="46">
        <f aca="true" t="shared" si="11" ref="G74:G79">SUMIF($C$14:$C$71,C74,$G$14:$G$71)</f>
        <v>180</v>
      </c>
      <c r="H74" s="46">
        <f aca="true" t="shared" si="12" ref="H74:H79">SUMIF($C$14:$C$71,C74,$H$14:$H$71)</f>
        <v>30</v>
      </c>
      <c r="I74" s="46">
        <f aca="true" t="shared" si="13" ref="I74:I79">SUMIF($C$14:$C$71,C74,$I$14:$I$71)</f>
        <v>20</v>
      </c>
      <c r="J74" s="46">
        <f aca="true" t="shared" si="14" ref="J74:J79">SUMIF($C$14:$C$71,C74,$J$14:$J$71)</f>
        <v>381</v>
      </c>
      <c r="K74" s="46">
        <f aca="true" t="shared" si="15" ref="K74:K79">SUMIF($C$14:$C$71,C74,$K$14:$K$71)</f>
        <v>402</v>
      </c>
      <c r="L74" s="46">
        <f>SUMIF(C14:C71,C74,L14:L71)</f>
        <v>422</v>
      </c>
      <c r="M74" s="46">
        <f aca="true" t="shared" si="16" ref="M74:M79">SUMIF($C$14:$C$71,C74,$M$14:$M$71)</f>
        <v>195</v>
      </c>
      <c r="N74" s="46">
        <f aca="true" t="shared" si="17" ref="N74:N79">SUMIF($C$14:$C$71,C74,$N$14:$N$71)</f>
        <v>803</v>
      </c>
      <c r="O74" s="33"/>
    </row>
    <row r="75" spans="1:15" ht="15.75">
      <c r="A75" s="9"/>
      <c r="B75" s="102" t="s">
        <v>102</v>
      </c>
      <c r="C75" s="106">
        <v>2</v>
      </c>
      <c r="D75" s="43">
        <f t="shared" si="9"/>
        <v>30</v>
      </c>
      <c r="E75" s="43" t="e">
        <f>SUMIF($C$14:$C$71,C75,#REF!)</f>
        <v>#REF!</v>
      </c>
      <c r="F75" s="46">
        <f t="shared" si="10"/>
        <v>165</v>
      </c>
      <c r="G75" s="46">
        <f t="shared" si="11"/>
        <v>165</v>
      </c>
      <c r="H75" s="46">
        <f t="shared" si="12"/>
        <v>75</v>
      </c>
      <c r="I75" s="46">
        <f t="shared" si="13"/>
        <v>19</v>
      </c>
      <c r="J75" s="46">
        <f t="shared" si="14"/>
        <v>371</v>
      </c>
      <c r="K75" s="46">
        <f t="shared" si="15"/>
        <v>405</v>
      </c>
      <c r="L75" s="46">
        <f>SUMIF(C15:C71,C75,L15:L71)</f>
        <v>424</v>
      </c>
      <c r="M75" s="46">
        <f t="shared" si="16"/>
        <v>240</v>
      </c>
      <c r="N75" s="46">
        <f t="shared" si="17"/>
        <v>795</v>
      </c>
      <c r="O75" s="46"/>
    </row>
    <row r="76" spans="1:15" ht="15.75">
      <c r="A76" s="9"/>
      <c r="B76" s="102" t="s">
        <v>103</v>
      </c>
      <c r="C76" s="106">
        <v>3</v>
      </c>
      <c r="D76" s="43">
        <f t="shared" si="9"/>
        <v>30</v>
      </c>
      <c r="E76" s="43" t="e">
        <f>SUMIF($C$14:$C$71,C76,#REF!)</f>
        <v>#REF!</v>
      </c>
      <c r="F76" s="46">
        <f t="shared" si="10"/>
        <v>180</v>
      </c>
      <c r="G76" s="46">
        <f t="shared" si="11"/>
        <v>210</v>
      </c>
      <c r="H76" s="46">
        <f t="shared" si="12"/>
        <v>45</v>
      </c>
      <c r="I76" s="46">
        <f t="shared" si="13"/>
        <v>20</v>
      </c>
      <c r="J76" s="46">
        <f t="shared" si="14"/>
        <v>379</v>
      </c>
      <c r="K76" s="46">
        <f t="shared" si="15"/>
        <v>435</v>
      </c>
      <c r="L76" s="46">
        <f>SUMIF(C16:C71,C76,L16:L71)</f>
        <v>455</v>
      </c>
      <c r="M76" s="46">
        <f t="shared" si="16"/>
        <v>255</v>
      </c>
      <c r="N76" s="46">
        <f t="shared" si="17"/>
        <v>834</v>
      </c>
      <c r="O76" s="46"/>
    </row>
    <row r="77" spans="1:15" ht="15.75">
      <c r="A77" s="9"/>
      <c r="B77" s="102" t="s">
        <v>104</v>
      </c>
      <c r="C77" s="106">
        <v>4</v>
      </c>
      <c r="D77" s="43">
        <f t="shared" si="9"/>
        <v>30</v>
      </c>
      <c r="E77" s="43" t="e">
        <f>SUMIF($C$14:$C$71,C77,#REF!)</f>
        <v>#REF!</v>
      </c>
      <c r="F77" s="46">
        <f t="shared" si="10"/>
        <v>150</v>
      </c>
      <c r="G77" s="46">
        <f t="shared" si="11"/>
        <v>225</v>
      </c>
      <c r="H77" s="46">
        <f t="shared" si="12"/>
        <v>30</v>
      </c>
      <c r="I77" s="46">
        <f t="shared" si="13"/>
        <v>64</v>
      </c>
      <c r="J77" s="46">
        <f t="shared" si="14"/>
        <v>388</v>
      </c>
      <c r="K77" s="46">
        <f t="shared" si="15"/>
        <v>405</v>
      </c>
      <c r="L77" s="46">
        <f>SUMIF(C17:C72,C77,L17:L72)</f>
        <v>469</v>
      </c>
      <c r="M77" s="46">
        <f t="shared" si="16"/>
        <v>385</v>
      </c>
      <c r="N77" s="46">
        <f t="shared" si="17"/>
        <v>857</v>
      </c>
      <c r="O77" s="46"/>
    </row>
    <row r="78" spans="1:15" ht="15.75">
      <c r="A78" s="9"/>
      <c r="B78" s="102" t="s">
        <v>105</v>
      </c>
      <c r="C78" s="106">
        <v>5</v>
      </c>
      <c r="D78" s="43">
        <f t="shared" si="9"/>
        <v>30</v>
      </c>
      <c r="E78" s="43" t="e">
        <f>SUMIF($C$14:$C$71,C78,#REF!)</f>
        <v>#REF!</v>
      </c>
      <c r="F78" s="46">
        <f t="shared" si="10"/>
        <v>150</v>
      </c>
      <c r="G78" s="46">
        <f t="shared" si="11"/>
        <v>165</v>
      </c>
      <c r="H78" s="46">
        <f t="shared" si="12"/>
        <v>75</v>
      </c>
      <c r="I78" s="46">
        <f t="shared" si="13"/>
        <v>18</v>
      </c>
      <c r="J78" s="46">
        <f t="shared" si="14"/>
        <v>363</v>
      </c>
      <c r="K78" s="46">
        <f t="shared" si="15"/>
        <v>390</v>
      </c>
      <c r="L78" s="46">
        <f>SUMIF(C18:C73,C78,L18:L73)</f>
        <v>408</v>
      </c>
      <c r="M78" s="46">
        <f t="shared" si="16"/>
        <v>225</v>
      </c>
      <c r="N78" s="46">
        <f t="shared" si="17"/>
        <v>771</v>
      </c>
      <c r="O78" s="46"/>
    </row>
    <row r="79" spans="1:15" ht="15.75">
      <c r="A79" s="9"/>
      <c r="B79" s="102" t="s">
        <v>106</v>
      </c>
      <c r="C79" s="106">
        <v>6</v>
      </c>
      <c r="D79" s="43">
        <f t="shared" si="9"/>
        <v>30</v>
      </c>
      <c r="E79" s="43" t="e">
        <f>SUMIF($C$14:$C$71,C79,#REF!)</f>
        <v>#REF!</v>
      </c>
      <c r="F79" s="46">
        <f t="shared" si="10"/>
        <v>90</v>
      </c>
      <c r="G79" s="46">
        <f t="shared" si="11"/>
        <v>105</v>
      </c>
      <c r="H79" s="46">
        <f t="shared" si="12"/>
        <v>60</v>
      </c>
      <c r="I79" s="46">
        <f t="shared" si="13"/>
        <v>68</v>
      </c>
      <c r="J79" s="46">
        <f t="shared" si="14"/>
        <v>433</v>
      </c>
      <c r="K79" s="46">
        <f t="shared" si="15"/>
        <v>255</v>
      </c>
      <c r="L79" s="46">
        <f>SUMIF(C18:C74,C79,L18:L74)</f>
        <v>323</v>
      </c>
      <c r="M79" s="46">
        <f t="shared" si="16"/>
        <v>215</v>
      </c>
      <c r="N79" s="46">
        <f t="shared" si="17"/>
        <v>756</v>
      </c>
      <c r="O79" s="46"/>
    </row>
    <row r="80" spans="1:15" ht="15.75">
      <c r="A80" s="9"/>
      <c r="B80" s="107" t="s">
        <v>107</v>
      </c>
      <c r="C80" s="108"/>
      <c r="D80" s="109">
        <f aca="true" t="shared" si="18" ref="D80:N80">SUM(D74:D79)</f>
        <v>180</v>
      </c>
      <c r="E80" s="109" t="e">
        <f t="shared" si="18"/>
        <v>#REF!</v>
      </c>
      <c r="F80" s="109">
        <f t="shared" si="18"/>
        <v>927</v>
      </c>
      <c r="G80" s="109">
        <f t="shared" si="18"/>
        <v>1050</v>
      </c>
      <c r="H80" s="109">
        <f t="shared" si="18"/>
        <v>315</v>
      </c>
      <c r="I80" s="109">
        <f t="shared" si="18"/>
        <v>209</v>
      </c>
      <c r="J80" s="109">
        <f t="shared" si="18"/>
        <v>2315</v>
      </c>
      <c r="K80" s="109">
        <f t="shared" si="18"/>
        <v>2292</v>
      </c>
      <c r="L80" s="109">
        <f t="shared" si="18"/>
        <v>2501</v>
      </c>
      <c r="M80" s="109">
        <f t="shared" si="18"/>
        <v>1515</v>
      </c>
      <c r="N80" s="109">
        <f t="shared" si="18"/>
        <v>4816</v>
      </c>
      <c r="O80" s="109"/>
    </row>
    <row r="81" spans="1:15" ht="15">
      <c r="A81" s="9"/>
      <c r="B81" s="100"/>
      <c r="C81" s="100"/>
      <c r="D81" s="110"/>
      <c r="E81" s="110"/>
      <c r="F81" s="111"/>
      <c r="G81" s="111"/>
      <c r="H81" s="111"/>
      <c r="I81" s="111"/>
      <c r="J81" s="111"/>
      <c r="K81" s="111"/>
      <c r="L81" s="111"/>
      <c r="M81" s="111"/>
      <c r="N81" s="111"/>
      <c r="O81" s="111"/>
    </row>
    <row r="83" spans="1:15" ht="15">
      <c r="A83" s="112" t="s">
        <v>109</v>
      </c>
      <c r="B83" s="113" t="s">
        <v>110</v>
      </c>
      <c r="C83" s="114"/>
      <c r="D83" s="225" t="s">
        <v>10</v>
      </c>
      <c r="E83" s="225"/>
      <c r="F83" s="226" t="s">
        <v>111</v>
      </c>
      <c r="G83" s="226"/>
      <c r="H83" s="115"/>
      <c r="I83" s="112" t="s">
        <v>112</v>
      </c>
      <c r="J83" s="116" t="s">
        <v>113</v>
      </c>
      <c r="K83" s="117"/>
      <c r="L83" s="117"/>
      <c r="M83" s="117"/>
      <c r="N83" s="117"/>
      <c r="O83" s="118"/>
    </row>
    <row r="84" spans="1:15" ht="15">
      <c r="A84" s="120"/>
      <c r="B84" s="121" t="s">
        <v>114</v>
      </c>
      <c r="C84" s="122"/>
      <c r="D84" s="123"/>
      <c r="E84" s="124" t="s">
        <v>115</v>
      </c>
      <c r="F84" s="147"/>
      <c r="G84" s="126" t="s">
        <v>115</v>
      </c>
      <c r="H84" s="104"/>
      <c r="I84" s="127"/>
      <c r="J84" s="128" t="s">
        <v>116</v>
      </c>
      <c r="K84" s="129"/>
      <c r="L84" s="129"/>
      <c r="M84" s="129"/>
      <c r="N84" s="129"/>
      <c r="O84" s="130" t="s">
        <v>115</v>
      </c>
    </row>
    <row r="85" spans="1:15" ht="15.75" thickBot="1">
      <c r="A85" s="133"/>
      <c r="B85" s="134"/>
      <c r="C85" s="135"/>
      <c r="D85" s="123"/>
      <c r="E85" s="136"/>
      <c r="F85" s="104"/>
      <c r="G85" s="137"/>
      <c r="H85" s="104"/>
      <c r="I85" s="127"/>
      <c r="J85" s="138" t="s">
        <v>117</v>
      </c>
      <c r="K85" s="119"/>
      <c r="L85" s="119"/>
      <c r="M85" s="119"/>
      <c r="N85" s="119"/>
      <c r="O85" s="139"/>
    </row>
    <row r="86" spans="1:15" ht="15.75" thickBot="1">
      <c r="A86" s="133"/>
      <c r="B86" s="140" t="s">
        <v>118</v>
      </c>
      <c r="C86" s="141"/>
      <c r="D86" s="142">
        <f>D80</f>
        <v>180</v>
      </c>
      <c r="E86" s="143">
        <v>1</v>
      </c>
      <c r="F86" s="144">
        <f>N80</f>
        <v>4816</v>
      </c>
      <c r="G86" s="143">
        <v>1</v>
      </c>
      <c r="H86" s="104"/>
      <c r="I86" s="227" t="s">
        <v>119</v>
      </c>
      <c r="J86" s="227"/>
      <c r="K86" s="227"/>
      <c r="L86" s="227"/>
      <c r="M86" s="145"/>
      <c r="N86" s="145"/>
      <c r="O86" s="146"/>
    </row>
    <row r="87" spans="1:15" ht="15.75" thickBot="1">
      <c r="A87" s="127">
        <v>1</v>
      </c>
      <c r="B87" s="148" t="s">
        <v>120</v>
      </c>
      <c r="C87" s="122"/>
      <c r="D87" s="228" t="e">
        <f>F87/#REF!</f>
        <v>#REF!</v>
      </c>
      <c r="E87" s="229" t="e">
        <f>D87/D80</f>
        <v>#REF!</v>
      </c>
      <c r="F87" s="230">
        <f>L80</f>
        <v>2501</v>
      </c>
      <c r="G87" s="229">
        <f>F87/N80</f>
        <v>0.5193106312292359</v>
      </c>
      <c r="H87" s="104"/>
      <c r="I87" s="149">
        <v>1</v>
      </c>
      <c r="J87" s="150" t="s">
        <v>169</v>
      </c>
      <c r="K87" s="104"/>
      <c r="L87" s="104"/>
      <c r="M87" s="104"/>
      <c r="N87" s="104"/>
      <c r="O87" s="151">
        <v>1</v>
      </c>
    </row>
    <row r="88" spans="1:15" ht="15">
      <c r="A88" s="153"/>
      <c r="B88" s="154" t="s">
        <v>121</v>
      </c>
      <c r="C88" s="155"/>
      <c r="D88" s="228"/>
      <c r="E88" s="229"/>
      <c r="F88" s="230"/>
      <c r="G88" s="229"/>
      <c r="H88" s="104"/>
      <c r="I88" s="156"/>
      <c r="J88" s="150"/>
      <c r="K88" s="150"/>
      <c r="L88" s="104"/>
      <c r="M88" s="104"/>
      <c r="N88" s="104"/>
      <c r="O88" s="157"/>
    </row>
    <row r="89" spans="1:15" ht="15">
      <c r="A89" s="158">
        <v>2</v>
      </c>
      <c r="B89" s="159" t="s">
        <v>122</v>
      </c>
      <c r="C89" s="160"/>
      <c r="D89" s="161">
        <f>SUM(D25:D25)</f>
        <v>3</v>
      </c>
      <c r="E89" s="162">
        <f>D89/D80</f>
        <v>0.016666666666666666</v>
      </c>
      <c r="F89" s="163">
        <f>SUM(N25:N25)</f>
        <v>75</v>
      </c>
      <c r="G89" s="162">
        <f>F89/N80</f>
        <v>0.015573089700996677</v>
      </c>
      <c r="H89" s="104"/>
      <c r="I89" s="156"/>
      <c r="J89" s="104"/>
      <c r="K89" s="104"/>
      <c r="L89" s="104"/>
      <c r="M89" s="104"/>
      <c r="N89" s="104"/>
      <c r="O89" s="164"/>
    </row>
    <row r="90" spans="1:15" ht="15">
      <c r="A90" s="165">
        <v>3</v>
      </c>
      <c r="B90" s="166" t="s">
        <v>123</v>
      </c>
      <c r="C90" s="167"/>
      <c r="D90" s="218" t="e">
        <f>F90/#REF!</f>
        <v>#REF!</v>
      </c>
      <c r="E90" s="219" t="e">
        <f>D90/D80</f>
        <v>#REF!</v>
      </c>
      <c r="F90" s="220">
        <f>M80</f>
        <v>1515</v>
      </c>
      <c r="G90" s="219">
        <f>F90/N80</f>
        <v>0.3145764119601329</v>
      </c>
      <c r="H90" s="104"/>
      <c r="I90" s="156"/>
      <c r="J90" s="215"/>
      <c r="K90" s="215"/>
      <c r="L90" s="215"/>
      <c r="M90" s="169"/>
      <c r="N90" s="169"/>
      <c r="O90" s="168"/>
    </row>
    <row r="91" spans="1:15" ht="15">
      <c r="A91" s="153"/>
      <c r="B91" s="154" t="s">
        <v>124</v>
      </c>
      <c r="C91" s="155"/>
      <c r="D91" s="218"/>
      <c r="E91" s="219"/>
      <c r="F91" s="220"/>
      <c r="G91" s="219"/>
      <c r="H91" s="104"/>
      <c r="I91" s="156"/>
      <c r="J91" s="231"/>
      <c r="K91" s="231"/>
      <c r="L91" s="231"/>
      <c r="M91" s="169"/>
      <c r="N91" s="169"/>
      <c r="O91" s="168"/>
    </row>
    <row r="92" spans="1:15" ht="15">
      <c r="A92" s="165">
        <v>4</v>
      </c>
      <c r="B92" s="166" t="s">
        <v>125</v>
      </c>
      <c r="C92" s="167"/>
      <c r="D92" s="221">
        <f>SUM(D14:D23)</f>
        <v>9.5</v>
      </c>
      <c r="E92" s="219">
        <f>D92/D80</f>
        <v>0.05277777777777778</v>
      </c>
      <c r="F92" s="220">
        <f>SUM(N14:N23)</f>
        <v>338</v>
      </c>
      <c r="G92" s="219">
        <f>F92/N80</f>
        <v>0.0701827242524917</v>
      </c>
      <c r="H92" s="104"/>
      <c r="I92" s="156"/>
      <c r="J92" s="215"/>
      <c r="K92" s="215"/>
      <c r="L92" s="215"/>
      <c r="M92" s="169"/>
      <c r="N92" s="169"/>
      <c r="O92" s="171"/>
    </row>
    <row r="93" spans="1:15" ht="15">
      <c r="A93" s="153"/>
      <c r="B93" s="154" t="s">
        <v>126</v>
      </c>
      <c r="C93" s="155"/>
      <c r="D93" s="221"/>
      <c r="E93" s="219"/>
      <c r="F93" s="220"/>
      <c r="G93" s="219"/>
      <c r="H93" s="104"/>
      <c r="I93" s="156"/>
      <c r="J93" s="215"/>
      <c r="K93" s="215"/>
      <c r="L93" s="215"/>
      <c r="M93" s="169"/>
      <c r="N93" s="169"/>
      <c r="O93" s="171"/>
    </row>
    <row r="94" spans="1:15" ht="15">
      <c r="A94" s="153">
        <v>5</v>
      </c>
      <c r="B94" s="154" t="s">
        <v>127</v>
      </c>
      <c r="C94" s="155"/>
      <c r="D94" s="172" t="e">
        <f>SUMIF(#REF!,"h",D17:D71)</f>
        <v>#REF!</v>
      </c>
      <c r="E94" s="173" t="e">
        <f>D94/D80</f>
        <v>#REF!</v>
      </c>
      <c r="F94" s="174" t="e">
        <f>SUMIF(#REF!,"h",N17:N71)</f>
        <v>#REF!</v>
      </c>
      <c r="G94" s="173" t="e">
        <f>F94/N80</f>
        <v>#REF!</v>
      </c>
      <c r="H94" s="104"/>
      <c r="I94" s="156"/>
      <c r="J94" s="175"/>
      <c r="K94" s="169"/>
      <c r="L94" s="169"/>
      <c r="M94" s="169"/>
      <c r="N94" s="169"/>
      <c r="O94" s="171"/>
    </row>
    <row r="95" spans="1:15" ht="15">
      <c r="A95" s="176">
        <v>6</v>
      </c>
      <c r="B95" s="159" t="s">
        <v>128</v>
      </c>
      <c r="C95" s="160"/>
      <c r="D95" s="177">
        <f>SUMIF(O14:O71,"f",D14:D71)+SUMIF(O14:O71,"o/f",D14:D71)</f>
        <v>77.5</v>
      </c>
      <c r="E95" s="162">
        <f>D95/D80</f>
        <v>0.4305555555555556</v>
      </c>
      <c r="F95" s="161">
        <f>SUMIF(O14:O71,"f",N14:N71)+SUMIF(O14:O71,"o/f",N14:N71)</f>
        <v>2134</v>
      </c>
      <c r="G95" s="162">
        <f>F95/N80</f>
        <v>0.4431063122923588</v>
      </c>
      <c r="H95" s="104"/>
      <c r="I95" s="156"/>
      <c r="J95" s="215"/>
      <c r="K95" s="215"/>
      <c r="L95" s="215"/>
      <c r="M95" s="169"/>
      <c r="N95" s="169"/>
      <c r="O95" s="171"/>
    </row>
    <row r="96" spans="1:15" ht="15">
      <c r="A96" s="176">
        <v>7</v>
      </c>
      <c r="B96" s="159" t="s">
        <v>92</v>
      </c>
      <c r="C96" s="160"/>
      <c r="D96" s="161">
        <f>D70</f>
        <v>6</v>
      </c>
      <c r="E96" s="162">
        <f>D96/D80</f>
        <v>0.03333333333333333</v>
      </c>
      <c r="F96" s="163">
        <f>N70</f>
        <v>160</v>
      </c>
      <c r="G96" s="162">
        <f>F96/N80</f>
        <v>0.03322259136212625</v>
      </c>
      <c r="I96" s="178"/>
      <c r="J96" s="216"/>
      <c r="K96" s="216"/>
      <c r="L96" s="216"/>
      <c r="M96" s="179"/>
      <c r="N96" s="179"/>
      <c r="O96" s="180"/>
    </row>
    <row r="97" spans="1:15" ht="15.75" thickBot="1">
      <c r="A97" s="133">
        <v>8</v>
      </c>
      <c r="B97" s="181" t="s">
        <v>129</v>
      </c>
      <c r="C97" s="182"/>
      <c r="D97" s="183">
        <v>0</v>
      </c>
      <c r="E97" s="184">
        <f>D97/D80</f>
        <v>0</v>
      </c>
      <c r="F97" s="185">
        <f>N23</f>
        <v>30</v>
      </c>
      <c r="G97" s="184">
        <f>F97/N80</f>
        <v>0.006229235880398671</v>
      </c>
      <c r="I97" s="217" t="s">
        <v>130</v>
      </c>
      <c r="J97" s="217"/>
      <c r="K97" s="217"/>
      <c r="L97" s="217"/>
      <c r="M97" s="186"/>
      <c r="N97" s="186"/>
      <c r="O97" s="187"/>
    </row>
  </sheetData>
  <sheetProtection selectLockedCells="1" selectUnlockedCells="1"/>
  <mergeCells count="24">
    <mergeCell ref="A1:O1"/>
    <mergeCell ref="B13:I13"/>
    <mergeCell ref="D83:E83"/>
    <mergeCell ref="F83:G83"/>
    <mergeCell ref="I86:L86"/>
    <mergeCell ref="D87:D88"/>
    <mergeCell ref="E87:E88"/>
    <mergeCell ref="F87:F88"/>
    <mergeCell ref="G87:G88"/>
    <mergeCell ref="D90:D91"/>
    <mergeCell ref="E90:E91"/>
    <mergeCell ref="F90:F91"/>
    <mergeCell ref="G90:G91"/>
    <mergeCell ref="J90:L90"/>
    <mergeCell ref="J91:L91"/>
    <mergeCell ref="J95:L95"/>
    <mergeCell ref="J96:L96"/>
    <mergeCell ref="I97:L97"/>
    <mergeCell ref="D92:D93"/>
    <mergeCell ref="E92:E93"/>
    <mergeCell ref="F92:F93"/>
    <mergeCell ref="G92:G93"/>
    <mergeCell ref="J92:L92"/>
    <mergeCell ref="J93:L93"/>
  </mergeCells>
  <printOptions/>
  <pageMargins left="0.2362204724409449" right="0.2362204724409449" top="0.7480314960629921" bottom="0.7480314960629921" header="0.31496062992125984" footer="0.5118110236220472"/>
  <pageSetup horizontalDpi="300" verticalDpi="300" orientation="landscape" paperSize="9" r:id="rId1"/>
  <headerFooter alignWithMargins="0">
    <oddHeader>&amp;RZałącznik nr 25 do Uchwały nr 18 Rady WMiI z dnia 19 marca 2019 roku</oddHeader>
  </headerFooter>
  <rowBreaks count="1" manualBreakCount="1">
    <brk id="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PageLayoutView="0" workbookViewId="0" topLeftCell="A1">
      <selection activeCell="B49" sqref="B49"/>
    </sheetView>
  </sheetViews>
  <sheetFormatPr defaultColWidth="9.140625" defaultRowHeight="15"/>
  <cols>
    <col min="1" max="1" width="5.28125" style="1" customWidth="1"/>
    <col min="2" max="2" width="35.28125" style="1" customWidth="1"/>
    <col min="3" max="7" width="7.7109375" style="1" customWidth="1"/>
    <col min="8" max="16384" width="9.140625" style="1" customWidth="1"/>
  </cols>
  <sheetData>
    <row r="1" spans="1:18" ht="15.7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4"/>
      <c r="Q1" s="3"/>
      <c r="R1" s="3"/>
    </row>
    <row r="2" spans="1:18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3"/>
      <c r="R2" s="3"/>
    </row>
    <row r="3" spans="1:18" ht="15.75">
      <c r="A3" s="3"/>
      <c r="B3" s="6" t="s">
        <v>1</v>
      </c>
      <c r="C3" s="7"/>
      <c r="D3" s="3"/>
      <c r="E3" s="1" t="s">
        <v>166</v>
      </c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3"/>
      <c r="R3" s="3"/>
    </row>
    <row r="4" spans="2:18" ht="15.75">
      <c r="B4" s="8" t="s">
        <v>2</v>
      </c>
      <c r="P4" s="4"/>
      <c r="Q4" s="3"/>
      <c r="R4" s="3"/>
    </row>
    <row r="5" spans="2:18" ht="15.75">
      <c r="B5" s="8" t="s">
        <v>3</v>
      </c>
      <c r="P5" s="4"/>
      <c r="Q5" s="3"/>
      <c r="R5" s="3"/>
    </row>
    <row r="6" spans="2:18" ht="15.75">
      <c r="B6" s="8" t="s">
        <v>4</v>
      </c>
      <c r="P6" s="4"/>
      <c r="Q6" s="3"/>
      <c r="R6" s="3"/>
    </row>
    <row r="7" spans="2:18" ht="15.75">
      <c r="B7" s="8" t="s">
        <v>164</v>
      </c>
      <c r="P7" s="4"/>
      <c r="Q7" s="3"/>
      <c r="R7" s="3"/>
    </row>
    <row r="8" spans="1:5" ht="15">
      <c r="A8" s="188"/>
      <c r="C8" s="2"/>
      <c r="E8" s="3"/>
    </row>
    <row r="9" spans="2:5" ht="15">
      <c r="B9" s="189"/>
      <c r="C9" s="2"/>
      <c r="E9" s="3"/>
    </row>
    <row r="10" spans="2:7" ht="13.5" customHeight="1">
      <c r="B10" s="2" t="s">
        <v>131</v>
      </c>
      <c r="C10" s="190" t="s">
        <v>10</v>
      </c>
      <c r="D10" s="190"/>
      <c r="E10" s="190" t="s">
        <v>12</v>
      </c>
      <c r="F10" s="190" t="s">
        <v>132</v>
      </c>
      <c r="G10" s="190" t="s">
        <v>14</v>
      </c>
    </row>
    <row r="11" spans="1:7" ht="13.5" customHeight="1">
      <c r="A11" s="30">
        <v>1</v>
      </c>
      <c r="B11" s="31" t="s">
        <v>24</v>
      </c>
      <c r="C11" s="46">
        <v>0.25</v>
      </c>
      <c r="D11" s="46" t="s">
        <v>25</v>
      </c>
      <c r="E11" s="43">
        <v>2</v>
      </c>
      <c r="F11" s="43"/>
      <c r="G11" s="43"/>
    </row>
    <row r="12" spans="1:7" ht="13.5" customHeight="1">
      <c r="A12" s="30">
        <v>2</v>
      </c>
      <c r="B12" s="31" t="s">
        <v>27</v>
      </c>
      <c r="C12" s="46">
        <v>0.25</v>
      </c>
      <c r="D12" s="46" t="s">
        <v>25</v>
      </c>
      <c r="E12" s="43">
        <v>2</v>
      </c>
      <c r="F12" s="43"/>
      <c r="G12" s="43"/>
    </row>
    <row r="13" spans="1:7" ht="13.5" customHeight="1">
      <c r="A13" s="30">
        <v>3</v>
      </c>
      <c r="B13" s="31" t="s">
        <v>28</v>
      </c>
      <c r="C13" s="46">
        <v>0.5</v>
      </c>
      <c r="D13" s="46" t="s">
        <v>25</v>
      </c>
      <c r="E13" s="43">
        <v>4</v>
      </c>
      <c r="F13" s="43"/>
      <c r="G13" s="43"/>
    </row>
    <row r="14" spans="1:7" ht="13.5" customHeight="1">
      <c r="A14" s="30">
        <v>4</v>
      </c>
      <c r="B14" s="31" t="s">
        <v>29</v>
      </c>
      <c r="C14" s="46">
        <v>0.5</v>
      </c>
      <c r="D14" s="46" t="s">
        <v>25</v>
      </c>
      <c r="E14" s="43">
        <v>4</v>
      </c>
      <c r="F14" s="43"/>
      <c r="G14" s="43"/>
    </row>
    <row r="15" spans="1:7" ht="13.5" customHeight="1">
      <c r="A15" s="30">
        <v>5</v>
      </c>
      <c r="B15" s="50" t="s">
        <v>30</v>
      </c>
      <c r="C15" s="46">
        <v>2</v>
      </c>
      <c r="D15" s="46" t="s">
        <v>31</v>
      </c>
      <c r="E15" s="43">
        <v>30</v>
      </c>
      <c r="F15" s="43"/>
      <c r="G15" s="43"/>
    </row>
    <row r="16" spans="1:7" ht="13.5" customHeight="1">
      <c r="A16" s="30">
        <v>6</v>
      </c>
      <c r="B16" s="31" t="s">
        <v>42</v>
      </c>
      <c r="C16" s="46">
        <v>3</v>
      </c>
      <c r="D16" s="46" t="s">
        <v>31</v>
      </c>
      <c r="E16" s="43"/>
      <c r="F16" s="43">
        <v>45</v>
      </c>
      <c r="G16" s="43"/>
    </row>
    <row r="17" spans="1:7" ht="13.5" customHeight="1">
      <c r="A17" s="30">
        <v>7</v>
      </c>
      <c r="B17" s="31" t="s">
        <v>43</v>
      </c>
      <c r="C17" s="46">
        <v>2</v>
      </c>
      <c r="D17" s="46" t="s">
        <v>31</v>
      </c>
      <c r="E17" s="43"/>
      <c r="F17" s="43"/>
      <c r="G17" s="43">
        <v>30</v>
      </c>
    </row>
    <row r="18" spans="1:7" ht="13.5" customHeight="1">
      <c r="A18" s="30">
        <v>8</v>
      </c>
      <c r="B18" s="31" t="s">
        <v>44</v>
      </c>
      <c r="C18" s="46">
        <v>1</v>
      </c>
      <c r="D18" s="46" t="s">
        <v>31</v>
      </c>
      <c r="E18" s="43">
        <v>15</v>
      </c>
      <c r="F18" s="43"/>
      <c r="G18" s="43"/>
    </row>
    <row r="19" spans="1:7" ht="13.5" customHeight="1">
      <c r="A19" s="30">
        <v>9</v>
      </c>
      <c r="B19" s="31" t="s">
        <v>46</v>
      </c>
      <c r="C19" s="69">
        <v>5</v>
      </c>
      <c r="D19" s="69" t="s">
        <v>39</v>
      </c>
      <c r="E19" s="43">
        <v>30</v>
      </c>
      <c r="F19" s="43">
        <v>30</v>
      </c>
      <c r="G19" s="43"/>
    </row>
    <row r="20" spans="1:7" ht="13.5" customHeight="1">
      <c r="A20" s="30">
        <v>10</v>
      </c>
      <c r="B20" s="31" t="s">
        <v>47</v>
      </c>
      <c r="C20" s="69">
        <v>7</v>
      </c>
      <c r="D20" s="69" t="s">
        <v>39</v>
      </c>
      <c r="E20" s="43">
        <v>45</v>
      </c>
      <c r="F20" s="43">
        <v>45</v>
      </c>
      <c r="G20" s="43"/>
    </row>
    <row r="21" spans="1:7" ht="13.5" customHeight="1">
      <c r="A21" s="30">
        <v>11</v>
      </c>
      <c r="B21" s="31" t="s">
        <v>48</v>
      </c>
      <c r="C21" s="69">
        <v>4.5</v>
      </c>
      <c r="D21" s="69" t="s">
        <v>31</v>
      </c>
      <c r="E21" s="43">
        <v>30</v>
      </c>
      <c r="F21" s="43">
        <v>30</v>
      </c>
      <c r="G21" s="43"/>
    </row>
    <row r="22" spans="1:7" ht="13.5" customHeight="1">
      <c r="A22" s="30">
        <v>12</v>
      </c>
      <c r="B22" s="31" t="s">
        <v>65</v>
      </c>
      <c r="C22" s="69">
        <v>4</v>
      </c>
      <c r="D22" s="86" t="s">
        <v>31</v>
      </c>
      <c r="E22" s="81">
        <v>15</v>
      </c>
      <c r="F22" s="81"/>
      <c r="G22" s="81">
        <v>45</v>
      </c>
    </row>
    <row r="23" spans="2:5" ht="13.5" customHeight="1">
      <c r="B23" s="150"/>
      <c r="C23" s="2"/>
      <c r="E23" s="3"/>
    </row>
    <row r="24" spans="2:7" ht="13.5" customHeight="1">
      <c r="B24" s="2" t="s">
        <v>133</v>
      </c>
      <c r="C24" s="191" t="s">
        <v>10</v>
      </c>
      <c r="D24" s="191"/>
      <c r="E24" s="190" t="s">
        <v>12</v>
      </c>
      <c r="F24" s="190" t="s">
        <v>132</v>
      </c>
      <c r="G24" s="190" t="s">
        <v>14</v>
      </c>
    </row>
    <row r="25" spans="1:7" ht="13.5" customHeight="1">
      <c r="A25" s="30">
        <v>1</v>
      </c>
      <c r="B25" s="26" t="s">
        <v>35</v>
      </c>
      <c r="C25" s="46">
        <v>2</v>
      </c>
      <c r="D25" s="46" t="s">
        <v>31</v>
      </c>
      <c r="E25" s="43"/>
      <c r="F25" s="43">
        <v>30</v>
      </c>
      <c r="G25" s="43"/>
    </row>
    <row r="26" spans="1:7" ht="13.5" customHeight="1">
      <c r="A26" s="30">
        <v>2</v>
      </c>
      <c r="B26" s="31" t="s">
        <v>49</v>
      </c>
      <c r="C26" s="69">
        <v>7</v>
      </c>
      <c r="D26" s="69" t="s">
        <v>39</v>
      </c>
      <c r="E26" s="43">
        <v>45</v>
      </c>
      <c r="F26" s="43">
        <v>45</v>
      </c>
      <c r="G26" s="43"/>
    </row>
    <row r="27" spans="1:7" ht="13.5" customHeight="1">
      <c r="A27" s="30">
        <v>3</v>
      </c>
      <c r="B27" s="31" t="s">
        <v>50</v>
      </c>
      <c r="C27" s="69">
        <v>5</v>
      </c>
      <c r="D27" s="69" t="s">
        <v>39</v>
      </c>
      <c r="E27" s="43">
        <v>30</v>
      </c>
      <c r="F27" s="43">
        <v>30</v>
      </c>
      <c r="G27" s="43"/>
    </row>
    <row r="28" spans="1:7" ht="13.5" customHeight="1">
      <c r="A28" s="30">
        <v>4</v>
      </c>
      <c r="B28" s="31" t="s">
        <v>51</v>
      </c>
      <c r="C28" s="69">
        <v>6</v>
      </c>
      <c r="D28" s="69" t="s">
        <v>39</v>
      </c>
      <c r="E28" s="43">
        <v>30</v>
      </c>
      <c r="F28" s="43"/>
      <c r="G28" s="43">
        <v>45</v>
      </c>
    </row>
    <row r="29" spans="1:7" ht="13.5" customHeight="1">
      <c r="A29" s="30">
        <v>5</v>
      </c>
      <c r="B29" s="31" t="s">
        <v>52</v>
      </c>
      <c r="C29" s="69">
        <v>5</v>
      </c>
      <c r="D29" s="69" t="s">
        <v>31</v>
      </c>
      <c r="E29" s="43">
        <v>30</v>
      </c>
      <c r="F29" s="43"/>
      <c r="G29" s="43">
        <v>30</v>
      </c>
    </row>
    <row r="30" spans="1:7" ht="13.5" customHeight="1">
      <c r="A30" s="30">
        <v>6</v>
      </c>
      <c r="B30" s="31" t="s">
        <v>66</v>
      </c>
      <c r="C30" s="69">
        <v>5</v>
      </c>
      <c r="D30" s="86" t="s">
        <v>39</v>
      </c>
      <c r="E30" s="81">
        <v>30</v>
      </c>
      <c r="F30" s="81">
        <v>30</v>
      </c>
      <c r="G30" s="81"/>
    </row>
    <row r="31" spans="3:5" ht="13.5" customHeight="1">
      <c r="C31" s="2"/>
      <c r="E31" s="3"/>
    </row>
    <row r="32" spans="2:7" ht="13.5" customHeight="1">
      <c r="B32" s="2" t="s">
        <v>134</v>
      </c>
      <c r="C32" s="191" t="s">
        <v>10</v>
      </c>
      <c r="D32" s="191"/>
      <c r="E32" s="190" t="s">
        <v>12</v>
      </c>
      <c r="F32" s="190" t="s">
        <v>132</v>
      </c>
      <c r="G32" s="190" t="s">
        <v>14</v>
      </c>
    </row>
    <row r="33" spans="1:7" ht="13.5" customHeight="1">
      <c r="A33" s="30">
        <v>1</v>
      </c>
      <c r="B33" s="26" t="s">
        <v>36</v>
      </c>
      <c r="C33" s="46">
        <v>2</v>
      </c>
      <c r="D33" s="46" t="s">
        <v>31</v>
      </c>
      <c r="E33" s="43"/>
      <c r="F33" s="43">
        <v>30</v>
      </c>
      <c r="G33" s="43"/>
    </row>
    <row r="34" spans="1:7" ht="13.5" customHeight="1">
      <c r="A34" s="30">
        <v>2</v>
      </c>
      <c r="B34" s="26" t="s">
        <v>40</v>
      </c>
      <c r="C34" s="46">
        <v>0</v>
      </c>
      <c r="D34" s="46" t="s">
        <v>31</v>
      </c>
      <c r="E34" s="43"/>
      <c r="F34" s="43">
        <v>30</v>
      </c>
      <c r="G34" s="43"/>
    </row>
    <row r="35" spans="1:7" ht="13.5" customHeight="1">
      <c r="A35" s="30">
        <v>3</v>
      </c>
      <c r="B35" s="31" t="s">
        <v>53</v>
      </c>
      <c r="C35" s="46">
        <v>5</v>
      </c>
      <c r="D35" s="69" t="s">
        <v>39</v>
      </c>
      <c r="E35" s="43">
        <v>30</v>
      </c>
      <c r="F35" s="43">
        <v>30</v>
      </c>
      <c r="G35" s="43"/>
    </row>
    <row r="36" spans="1:7" ht="13.5" customHeight="1">
      <c r="A36" s="30">
        <v>4</v>
      </c>
      <c r="B36" s="31" t="s">
        <v>54</v>
      </c>
      <c r="C36" s="46">
        <v>8</v>
      </c>
      <c r="D36" s="69" t="s">
        <v>39</v>
      </c>
      <c r="E36" s="43">
        <v>60</v>
      </c>
      <c r="F36" s="43">
        <v>56</v>
      </c>
      <c r="G36" s="43">
        <v>4</v>
      </c>
    </row>
    <row r="37" spans="1:7" ht="13.5" customHeight="1">
      <c r="A37" s="30">
        <v>5</v>
      </c>
      <c r="B37" s="31" t="s">
        <v>55</v>
      </c>
      <c r="C37" s="46">
        <v>5</v>
      </c>
      <c r="D37" s="69" t="s">
        <v>31</v>
      </c>
      <c r="E37" s="43">
        <v>30</v>
      </c>
      <c r="F37" s="43">
        <v>30</v>
      </c>
      <c r="G37" s="43"/>
    </row>
    <row r="38" spans="1:7" ht="13.5" customHeight="1">
      <c r="A38" s="30">
        <v>6</v>
      </c>
      <c r="B38" s="31" t="s">
        <v>56</v>
      </c>
      <c r="C38" s="46">
        <v>5</v>
      </c>
      <c r="D38" s="69" t="s">
        <v>39</v>
      </c>
      <c r="E38" s="43">
        <v>30</v>
      </c>
      <c r="F38" s="43"/>
      <c r="G38" s="43">
        <v>30</v>
      </c>
    </row>
    <row r="39" spans="1:7" ht="13.5" customHeight="1">
      <c r="A39" s="30">
        <v>7</v>
      </c>
      <c r="B39" s="31" t="s">
        <v>67</v>
      </c>
      <c r="C39" s="46">
        <v>5</v>
      </c>
      <c r="D39" s="86" t="s">
        <v>31</v>
      </c>
      <c r="E39" s="81">
        <v>30</v>
      </c>
      <c r="F39" s="81">
        <v>30</v>
      </c>
      <c r="G39" s="81"/>
    </row>
    <row r="40" spans="1:7" ht="13.5" customHeight="1">
      <c r="A40" s="30" t="s">
        <v>76</v>
      </c>
      <c r="B40" s="31" t="s">
        <v>69</v>
      </c>
      <c r="C40" s="69"/>
      <c r="D40" s="86"/>
      <c r="E40" s="81"/>
      <c r="F40" s="81"/>
      <c r="G40" s="81"/>
    </row>
    <row r="41" spans="1:7" ht="13.5" customHeight="1">
      <c r="A41" s="30" t="s">
        <v>77</v>
      </c>
      <c r="B41" s="31" t="s">
        <v>71</v>
      </c>
      <c r="C41" s="69"/>
      <c r="D41" s="86"/>
      <c r="E41" s="81"/>
      <c r="F41" s="81"/>
      <c r="G41" s="81"/>
    </row>
    <row r="42" spans="3:5" ht="13.5" customHeight="1">
      <c r="C42" s="2"/>
      <c r="E42" s="3"/>
    </row>
    <row r="43" spans="2:7" ht="13.5" customHeight="1">
      <c r="B43" s="2" t="s">
        <v>135</v>
      </c>
      <c r="C43" s="191" t="s">
        <v>10</v>
      </c>
      <c r="D43" s="191"/>
      <c r="E43" s="190" t="s">
        <v>12</v>
      </c>
      <c r="F43" s="190" t="s">
        <v>132</v>
      </c>
      <c r="G43" s="190" t="s">
        <v>14</v>
      </c>
    </row>
    <row r="44" spans="1:7" ht="13.5" customHeight="1">
      <c r="A44" s="30">
        <v>1</v>
      </c>
      <c r="B44" s="26" t="s">
        <v>37</v>
      </c>
      <c r="C44" s="46">
        <v>2</v>
      </c>
      <c r="D44" s="46" t="s">
        <v>31</v>
      </c>
      <c r="E44" s="43"/>
      <c r="F44" s="43">
        <v>30</v>
      </c>
      <c r="G44" s="43"/>
    </row>
    <row r="45" spans="1:7" ht="13.5" customHeight="1">
      <c r="A45" s="30">
        <v>2</v>
      </c>
      <c r="B45" s="26" t="s">
        <v>40</v>
      </c>
      <c r="C45" s="46">
        <v>0</v>
      </c>
      <c r="D45" s="46" t="s">
        <v>31</v>
      </c>
      <c r="E45" s="43"/>
      <c r="F45" s="43">
        <v>30</v>
      </c>
      <c r="G45" s="43"/>
    </row>
    <row r="46" spans="1:7" ht="13.5" customHeight="1">
      <c r="A46" s="30">
        <v>3</v>
      </c>
      <c r="B46" s="31" t="s">
        <v>57</v>
      </c>
      <c r="C46" s="69">
        <v>4.5</v>
      </c>
      <c r="D46" s="69" t="s">
        <v>39</v>
      </c>
      <c r="E46" s="43">
        <v>30</v>
      </c>
      <c r="F46" s="43">
        <v>30</v>
      </c>
      <c r="G46" s="43"/>
    </row>
    <row r="47" spans="1:7" ht="13.5" customHeight="1">
      <c r="A47" s="30">
        <v>4</v>
      </c>
      <c r="B47" s="31" t="s">
        <v>58</v>
      </c>
      <c r="C47" s="69">
        <v>3</v>
      </c>
      <c r="D47" s="69" t="s">
        <v>31</v>
      </c>
      <c r="E47" s="43">
        <v>15</v>
      </c>
      <c r="F47" s="43"/>
      <c r="G47" s="43">
        <v>30</v>
      </c>
    </row>
    <row r="48" spans="1:7" ht="13.5" customHeight="1">
      <c r="A48" s="30">
        <v>5</v>
      </c>
      <c r="B48" s="31" t="s">
        <v>59</v>
      </c>
      <c r="C48" s="69">
        <v>4</v>
      </c>
      <c r="D48" s="69" t="s">
        <v>31</v>
      </c>
      <c r="E48" s="43">
        <v>30</v>
      </c>
      <c r="F48" s="43">
        <v>30</v>
      </c>
      <c r="G48" s="43"/>
    </row>
    <row r="49" spans="1:7" ht="13.5" customHeight="1">
      <c r="A49" s="30">
        <v>6</v>
      </c>
      <c r="B49" s="31" t="s">
        <v>136</v>
      </c>
      <c r="C49" s="69">
        <v>4.5</v>
      </c>
      <c r="D49" s="69" t="s">
        <v>39</v>
      </c>
      <c r="E49" s="43">
        <v>30</v>
      </c>
      <c r="F49" s="43">
        <v>26</v>
      </c>
      <c r="G49" s="43">
        <v>4</v>
      </c>
    </row>
    <row r="50" spans="1:7" ht="19.5" customHeight="1">
      <c r="A50" s="30">
        <v>7</v>
      </c>
      <c r="B50" s="192" t="s">
        <v>72</v>
      </c>
      <c r="C50" s="69">
        <v>7</v>
      </c>
      <c r="D50" s="86" t="s">
        <v>39</v>
      </c>
      <c r="E50" s="81">
        <v>45</v>
      </c>
      <c r="F50" s="81">
        <v>45</v>
      </c>
      <c r="G50" s="81"/>
    </row>
    <row r="51" spans="1:7" ht="13.5" customHeight="1">
      <c r="A51" s="30">
        <v>8</v>
      </c>
      <c r="B51" s="31" t="s">
        <v>73</v>
      </c>
      <c r="C51" s="84">
        <v>2.5</v>
      </c>
      <c r="D51" s="86" t="s">
        <v>31</v>
      </c>
      <c r="E51" s="81">
        <v>15</v>
      </c>
      <c r="F51" s="81">
        <v>15</v>
      </c>
      <c r="G51" s="81"/>
    </row>
    <row r="52" spans="1:7" ht="13.5" customHeight="1">
      <c r="A52" s="30">
        <v>9</v>
      </c>
      <c r="B52" s="31" t="s">
        <v>74</v>
      </c>
      <c r="C52" s="84">
        <v>2.5</v>
      </c>
      <c r="D52" s="86" t="s">
        <v>31</v>
      </c>
      <c r="E52" s="81"/>
      <c r="F52" s="81"/>
      <c r="G52" s="81">
        <v>30</v>
      </c>
    </row>
    <row r="53" spans="3:5" ht="13.5" customHeight="1">
      <c r="C53" s="2"/>
      <c r="E53" s="3"/>
    </row>
    <row r="54" spans="2:7" ht="13.5" customHeight="1">
      <c r="B54" s="2" t="s">
        <v>137</v>
      </c>
      <c r="C54" s="191" t="s">
        <v>10</v>
      </c>
      <c r="D54" s="191"/>
      <c r="E54" s="190" t="s">
        <v>12</v>
      </c>
      <c r="F54" s="190" t="s">
        <v>132</v>
      </c>
      <c r="G54" s="190" t="s">
        <v>14</v>
      </c>
    </row>
    <row r="55" spans="1:7" ht="13.5" customHeight="1">
      <c r="A55" s="30">
        <v>1</v>
      </c>
      <c r="B55" s="50" t="s">
        <v>34</v>
      </c>
      <c r="C55" s="46">
        <v>2</v>
      </c>
      <c r="D55" s="46" t="s">
        <v>31</v>
      </c>
      <c r="E55" s="43">
        <v>30</v>
      </c>
      <c r="F55" s="43"/>
      <c r="G55" s="43"/>
    </row>
    <row r="56" spans="1:7" ht="13.5" customHeight="1">
      <c r="A56" s="30">
        <v>2</v>
      </c>
      <c r="B56" s="26" t="s">
        <v>38</v>
      </c>
      <c r="C56" s="46">
        <v>2</v>
      </c>
      <c r="D56" s="46" t="s">
        <v>39</v>
      </c>
      <c r="E56" s="43"/>
      <c r="F56" s="43">
        <v>30</v>
      </c>
      <c r="G56" s="43"/>
    </row>
    <row r="57" spans="1:7" ht="13.5" customHeight="1">
      <c r="A57" s="30">
        <v>3</v>
      </c>
      <c r="B57" s="31" t="s">
        <v>61</v>
      </c>
      <c r="C57" s="69">
        <v>6</v>
      </c>
      <c r="D57" s="69" t="s">
        <v>39</v>
      </c>
      <c r="E57" s="43">
        <v>30</v>
      </c>
      <c r="F57" s="43">
        <v>45</v>
      </c>
      <c r="G57" s="43"/>
    </row>
    <row r="58" spans="1:7" ht="13.5" customHeight="1">
      <c r="A58" s="30">
        <v>4</v>
      </c>
      <c r="B58" s="31" t="s">
        <v>62</v>
      </c>
      <c r="C58" s="69">
        <v>3.5</v>
      </c>
      <c r="D58" s="69" t="s">
        <v>31</v>
      </c>
      <c r="E58" s="43"/>
      <c r="F58" s="43"/>
      <c r="G58" s="43">
        <v>45</v>
      </c>
    </row>
    <row r="59" spans="1:7" ht="13.5" customHeight="1">
      <c r="A59" s="30">
        <v>5</v>
      </c>
      <c r="B59" s="31" t="s">
        <v>75</v>
      </c>
      <c r="C59" s="84">
        <v>4.5</v>
      </c>
      <c r="D59" s="86" t="s">
        <v>39</v>
      </c>
      <c r="E59" s="81">
        <v>30</v>
      </c>
      <c r="F59" s="81">
        <v>30</v>
      </c>
      <c r="G59" s="81"/>
    </row>
    <row r="60" spans="1:7" ht="13.5" customHeight="1">
      <c r="A60" s="30"/>
      <c r="B60" s="83" t="s">
        <v>171</v>
      </c>
      <c r="C60" s="84"/>
      <c r="D60" s="86"/>
      <c r="E60" s="81"/>
      <c r="F60" s="81"/>
      <c r="G60" s="81"/>
    </row>
    <row r="61" spans="1:7" ht="13.5" customHeight="1">
      <c r="A61" s="30"/>
      <c r="B61" s="31" t="s">
        <v>78</v>
      </c>
      <c r="C61" s="69"/>
      <c r="D61" s="86"/>
      <c r="E61" s="81"/>
      <c r="F61" s="81"/>
      <c r="G61" s="81"/>
    </row>
    <row r="62" spans="1:7" ht="13.5" customHeight="1">
      <c r="A62" s="30">
        <v>6</v>
      </c>
      <c r="B62" s="31" t="s">
        <v>79</v>
      </c>
      <c r="C62" s="69">
        <v>6</v>
      </c>
      <c r="D62" s="86" t="s">
        <v>39</v>
      </c>
      <c r="E62" s="81">
        <v>30</v>
      </c>
      <c r="F62" s="81">
        <v>45</v>
      </c>
      <c r="G62" s="81"/>
    </row>
    <row r="63" spans="1:7" ht="13.5" customHeight="1">
      <c r="A63" s="30">
        <v>7</v>
      </c>
      <c r="B63" s="31" t="s">
        <v>87</v>
      </c>
      <c r="C63" s="69">
        <v>3</v>
      </c>
      <c r="D63" s="86" t="s">
        <v>31</v>
      </c>
      <c r="E63" s="81">
        <v>45</v>
      </c>
      <c r="F63" s="81"/>
      <c r="G63" s="81"/>
    </row>
    <row r="64" spans="1:7" ht="13.5" customHeight="1">
      <c r="A64" s="30">
        <v>8</v>
      </c>
      <c r="B64" s="31" t="s">
        <v>88</v>
      </c>
      <c r="C64" s="69">
        <v>3</v>
      </c>
      <c r="D64" s="86" t="s">
        <v>31</v>
      </c>
      <c r="E64" s="81"/>
      <c r="F64" s="81">
        <v>45</v>
      </c>
      <c r="G64" s="81"/>
    </row>
    <row r="65" spans="3:7" ht="13.5" customHeight="1">
      <c r="C65" s="2"/>
      <c r="D65" s="3"/>
      <c r="E65" s="3"/>
      <c r="F65" s="3"/>
      <c r="G65" s="3"/>
    </row>
    <row r="66" spans="2:7" ht="13.5" customHeight="1">
      <c r="B66" s="2" t="s">
        <v>138</v>
      </c>
      <c r="C66" s="191" t="s">
        <v>10</v>
      </c>
      <c r="D66" s="191"/>
      <c r="E66" s="190" t="s">
        <v>12</v>
      </c>
      <c r="F66" s="190" t="s">
        <v>132</v>
      </c>
      <c r="G66" s="190" t="s">
        <v>14</v>
      </c>
    </row>
    <row r="67" spans="1:7" ht="13.5" customHeight="1">
      <c r="A67" s="30">
        <v>1</v>
      </c>
      <c r="B67" s="31" t="s">
        <v>63</v>
      </c>
      <c r="C67" s="69">
        <v>5</v>
      </c>
      <c r="D67" s="86" t="s">
        <v>39</v>
      </c>
      <c r="E67" s="81">
        <v>30</v>
      </c>
      <c r="F67" s="81">
        <v>30</v>
      </c>
      <c r="G67" s="81"/>
    </row>
    <row r="68" spans="1:7" ht="13.5" customHeight="1">
      <c r="A68" s="30">
        <v>2</v>
      </c>
      <c r="B68" s="31" t="s">
        <v>80</v>
      </c>
      <c r="C68" s="69">
        <v>4</v>
      </c>
      <c r="D68" s="86" t="s">
        <v>39</v>
      </c>
      <c r="E68" s="81">
        <v>30</v>
      </c>
      <c r="F68" s="81"/>
      <c r="G68" s="81">
        <v>30</v>
      </c>
    </row>
    <row r="69" spans="1:7" ht="13.5" customHeight="1">
      <c r="A69" s="30" t="s">
        <v>139</v>
      </c>
      <c r="B69" s="31" t="s">
        <v>82</v>
      </c>
      <c r="C69" s="69"/>
      <c r="D69" s="86"/>
      <c r="E69" s="81"/>
      <c r="F69" s="81"/>
      <c r="G69" s="81"/>
    </row>
    <row r="70" spans="1:7" ht="19.5" customHeight="1">
      <c r="A70" s="30" t="s">
        <v>140</v>
      </c>
      <c r="B70" s="31" t="s">
        <v>170</v>
      </c>
      <c r="C70" s="69"/>
      <c r="D70" s="86"/>
      <c r="E70" s="81"/>
      <c r="F70" s="81"/>
      <c r="G70" s="81"/>
    </row>
    <row r="71" spans="1:7" ht="19.5" customHeight="1">
      <c r="A71" s="30" t="s">
        <v>141</v>
      </c>
      <c r="B71" s="193" t="s">
        <v>85</v>
      </c>
      <c r="C71" s="69"/>
      <c r="D71" s="86"/>
      <c r="E71" s="81"/>
      <c r="F71" s="81"/>
      <c r="G71" s="81"/>
    </row>
    <row r="72" spans="1:7" ht="13.5" customHeight="1">
      <c r="A72" s="30">
        <v>4</v>
      </c>
      <c r="B72" s="31" t="s">
        <v>89</v>
      </c>
      <c r="C72" s="69">
        <v>2</v>
      </c>
      <c r="D72" s="86" t="s">
        <v>31</v>
      </c>
      <c r="E72" s="81">
        <v>30</v>
      </c>
      <c r="F72" s="81"/>
      <c r="G72" s="81"/>
    </row>
    <row r="73" spans="1:7" ht="13.5" customHeight="1">
      <c r="A73" s="30">
        <v>5</v>
      </c>
      <c r="B73" s="31" t="s">
        <v>90</v>
      </c>
      <c r="C73" s="69">
        <v>3</v>
      </c>
      <c r="D73" s="86" t="s">
        <v>31</v>
      </c>
      <c r="E73" s="81"/>
      <c r="F73" s="81">
        <v>45</v>
      </c>
      <c r="G73" s="81"/>
    </row>
    <row r="74" spans="1:7" ht="13.5" customHeight="1">
      <c r="A74" s="30">
        <v>6</v>
      </c>
      <c r="B74" s="31" t="s">
        <v>92</v>
      </c>
      <c r="C74" s="69">
        <v>6</v>
      </c>
      <c r="D74" s="86" t="s">
        <v>31</v>
      </c>
      <c r="E74" s="81"/>
      <c r="F74" s="81"/>
      <c r="G74" s="81"/>
    </row>
    <row r="75" spans="1:7" ht="13.5" customHeight="1">
      <c r="A75" s="30">
        <v>7</v>
      </c>
      <c r="B75" s="31" t="s">
        <v>93</v>
      </c>
      <c r="C75" s="69">
        <v>10</v>
      </c>
      <c r="D75" s="86"/>
      <c r="E75" s="81"/>
      <c r="F75" s="81"/>
      <c r="G75" s="81"/>
    </row>
  </sheetData>
  <sheetProtection selectLockedCells="1" selectUnlockedCells="1"/>
  <mergeCells count="1">
    <mergeCell ref="A1:O1"/>
  </mergeCells>
  <printOptions/>
  <pageMargins left="0.25" right="0.25" top="0.75" bottom="0.75" header="0.3" footer="0.3"/>
  <pageSetup horizontalDpi="300" verticalDpi="300" orientation="portrait" paperSize="9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72"/>
  <sheetViews>
    <sheetView zoomScale="90" zoomScaleNormal="90" zoomScalePageLayoutView="0" workbookViewId="0" topLeftCell="A1">
      <selection activeCell="H53" sqref="H53"/>
    </sheetView>
  </sheetViews>
  <sheetFormatPr defaultColWidth="9.140625" defaultRowHeight="15"/>
  <cols>
    <col min="1" max="1" width="5.28125" style="1" customWidth="1"/>
    <col min="2" max="2" width="46.8515625" style="1" customWidth="1"/>
    <col min="3" max="4" width="6.57421875" style="1" customWidth="1"/>
    <col min="5" max="5" width="5.57421875" style="1" customWidth="1"/>
    <col min="6" max="6" width="5.7109375" style="1" customWidth="1"/>
    <col min="7" max="7" width="5.421875" style="1" customWidth="1"/>
    <col min="8" max="8" width="9.140625" style="1" customWidth="1"/>
    <col min="9" max="9" width="5.57421875" style="1" customWidth="1"/>
    <col min="10" max="16384" width="9.140625" style="1" customWidth="1"/>
  </cols>
  <sheetData>
    <row r="1" spans="1:18" ht="15.75">
      <c r="A1" s="196" t="s">
        <v>158</v>
      </c>
      <c r="B1" s="232" t="s">
        <v>142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3"/>
      <c r="R1" s="3"/>
    </row>
    <row r="2" spans="1:18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3"/>
      <c r="R2" s="3"/>
    </row>
    <row r="3" spans="1:18" ht="15.75">
      <c r="A3" s="3"/>
      <c r="B3" s="6" t="s">
        <v>1</v>
      </c>
      <c r="C3" s="7"/>
      <c r="D3" s="3"/>
      <c r="E3" s="7" t="s">
        <v>165</v>
      </c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3"/>
      <c r="R3" s="3"/>
    </row>
    <row r="4" spans="2:18" ht="15.75">
      <c r="B4" s="8" t="s">
        <v>2</v>
      </c>
      <c r="P4" s="4"/>
      <c r="Q4" s="3"/>
      <c r="R4" s="3"/>
    </row>
    <row r="5" spans="2:18" ht="15.75">
      <c r="B5" s="8" t="s">
        <v>3</v>
      </c>
      <c r="P5" s="4"/>
      <c r="Q5" s="3"/>
      <c r="R5" s="3"/>
    </row>
    <row r="6" spans="2:18" ht="15.75">
      <c r="B6" s="8" t="s">
        <v>4</v>
      </c>
      <c r="P6" s="4"/>
      <c r="Q6" s="3"/>
      <c r="R6" s="3"/>
    </row>
    <row r="7" spans="2:18" ht="15.75">
      <c r="B7" s="8" t="s">
        <v>164</v>
      </c>
      <c r="P7" s="4"/>
      <c r="Q7" s="3"/>
      <c r="R7" s="3"/>
    </row>
    <row r="8" spans="2:5" ht="13.5" customHeight="1">
      <c r="B8" s="189"/>
      <c r="C8" s="2"/>
      <c r="E8" s="3"/>
    </row>
    <row r="9" spans="2:7" ht="13.5" customHeight="1">
      <c r="B9" s="2" t="s">
        <v>131</v>
      </c>
      <c r="C9" s="190" t="s">
        <v>10</v>
      </c>
      <c r="D9" s="190"/>
      <c r="E9" s="190" t="s">
        <v>12</v>
      </c>
      <c r="F9" s="190" t="s">
        <v>132</v>
      </c>
      <c r="G9" s="190" t="s">
        <v>14</v>
      </c>
    </row>
    <row r="10" spans="1:7" ht="13.5" customHeight="1">
      <c r="A10" s="30">
        <v>1</v>
      </c>
      <c r="B10" s="31" t="s">
        <v>24</v>
      </c>
      <c r="C10" s="46">
        <v>0.25</v>
      </c>
      <c r="D10" s="46" t="s">
        <v>25</v>
      </c>
      <c r="E10" s="43">
        <v>2</v>
      </c>
      <c r="F10" s="43"/>
      <c r="G10" s="43"/>
    </row>
    <row r="11" spans="1:7" ht="13.5" customHeight="1">
      <c r="A11" s="30">
        <v>2</v>
      </c>
      <c r="B11" s="31" t="s">
        <v>27</v>
      </c>
      <c r="C11" s="46">
        <v>0.25</v>
      </c>
      <c r="D11" s="46" t="s">
        <v>25</v>
      </c>
      <c r="E11" s="43">
        <v>2</v>
      </c>
      <c r="F11" s="43"/>
      <c r="G11" s="43"/>
    </row>
    <row r="12" spans="1:7" ht="13.5" customHeight="1">
      <c r="A12" s="30">
        <v>3</v>
      </c>
      <c r="B12" s="31" t="s">
        <v>28</v>
      </c>
      <c r="C12" s="46">
        <v>0.5</v>
      </c>
      <c r="D12" s="46" t="s">
        <v>25</v>
      </c>
      <c r="E12" s="43">
        <v>4</v>
      </c>
      <c r="F12" s="43"/>
      <c r="G12" s="43"/>
    </row>
    <row r="13" spans="1:7" ht="13.5" customHeight="1">
      <c r="A13" s="30">
        <v>4</v>
      </c>
      <c r="B13" s="31" t="s">
        <v>29</v>
      </c>
      <c r="C13" s="46">
        <v>0.5</v>
      </c>
      <c r="D13" s="46" t="s">
        <v>25</v>
      </c>
      <c r="E13" s="43">
        <v>4</v>
      </c>
      <c r="F13" s="43"/>
      <c r="G13" s="43"/>
    </row>
    <row r="14" spans="1:7" ht="13.5" customHeight="1">
      <c r="A14" s="30">
        <v>5</v>
      </c>
      <c r="B14" s="31" t="s">
        <v>42</v>
      </c>
      <c r="C14" s="46">
        <v>3</v>
      </c>
      <c r="D14" s="46" t="s">
        <v>31</v>
      </c>
      <c r="E14" s="43"/>
      <c r="F14" s="43">
        <v>45</v>
      </c>
      <c r="G14" s="43"/>
    </row>
    <row r="15" spans="1:7" ht="13.5" customHeight="1">
      <c r="A15" s="30">
        <v>6</v>
      </c>
      <c r="B15" s="31" t="s">
        <v>43</v>
      </c>
      <c r="C15" s="46">
        <v>2</v>
      </c>
      <c r="D15" s="46" t="s">
        <v>31</v>
      </c>
      <c r="E15" s="43"/>
      <c r="F15" s="43"/>
      <c r="G15" s="43">
        <v>30</v>
      </c>
    </row>
    <row r="16" spans="1:7" ht="13.5" customHeight="1">
      <c r="A16" s="30">
        <v>7</v>
      </c>
      <c r="B16" s="31" t="s">
        <v>44</v>
      </c>
      <c r="C16" s="46">
        <v>1</v>
      </c>
      <c r="D16" s="46" t="s">
        <v>31</v>
      </c>
      <c r="E16" s="43">
        <v>15</v>
      </c>
      <c r="F16" s="43"/>
      <c r="G16" s="43"/>
    </row>
    <row r="17" spans="1:7" ht="13.5" customHeight="1">
      <c r="A17" s="30">
        <v>8</v>
      </c>
      <c r="B17" s="31" t="s">
        <v>46</v>
      </c>
      <c r="C17" s="69">
        <v>5</v>
      </c>
      <c r="D17" s="69" t="s">
        <v>39</v>
      </c>
      <c r="E17" s="43">
        <v>30</v>
      </c>
      <c r="F17" s="43">
        <v>30</v>
      </c>
      <c r="G17" s="43"/>
    </row>
    <row r="18" spans="1:7" ht="13.5" customHeight="1">
      <c r="A18" s="30">
        <v>9</v>
      </c>
      <c r="B18" s="31" t="s">
        <v>47</v>
      </c>
      <c r="C18" s="69">
        <v>7</v>
      </c>
      <c r="D18" s="69" t="s">
        <v>39</v>
      </c>
      <c r="E18" s="43">
        <v>45</v>
      </c>
      <c r="F18" s="43">
        <v>45</v>
      </c>
      <c r="G18" s="43"/>
    </row>
    <row r="19" spans="1:7" ht="13.5" customHeight="1">
      <c r="A19" s="30">
        <v>10</v>
      </c>
      <c r="B19" s="31" t="s">
        <v>48</v>
      </c>
      <c r="C19" s="69">
        <v>4.5</v>
      </c>
      <c r="D19" s="69" t="s">
        <v>31</v>
      </c>
      <c r="E19" s="43">
        <v>30</v>
      </c>
      <c r="F19" s="43">
        <v>30</v>
      </c>
      <c r="G19" s="43"/>
    </row>
    <row r="20" spans="1:7" ht="13.5" customHeight="1">
      <c r="A20" s="30">
        <v>11</v>
      </c>
      <c r="B20" s="31" t="s">
        <v>144</v>
      </c>
      <c r="C20" s="195">
        <v>3</v>
      </c>
      <c r="D20" s="86" t="s">
        <v>31</v>
      </c>
      <c r="E20" s="81">
        <v>30</v>
      </c>
      <c r="F20" s="81">
        <v>15</v>
      </c>
      <c r="G20" s="81"/>
    </row>
    <row r="21" spans="1:7" ht="13.5" customHeight="1">
      <c r="A21" s="30">
        <v>12</v>
      </c>
      <c r="B21" s="31" t="s">
        <v>145</v>
      </c>
      <c r="C21" s="195">
        <v>3</v>
      </c>
      <c r="D21" s="86" t="s">
        <v>31</v>
      </c>
      <c r="E21" s="81">
        <v>30</v>
      </c>
      <c r="F21" s="81">
        <v>15</v>
      </c>
      <c r="G21" s="81"/>
    </row>
    <row r="22" spans="2:5" ht="13.5" customHeight="1">
      <c r="B22" s="104"/>
      <c r="C22" s="2"/>
      <c r="E22" s="3"/>
    </row>
    <row r="23" spans="2:7" ht="13.5" customHeight="1">
      <c r="B23" s="2" t="s">
        <v>133</v>
      </c>
      <c r="C23" s="191" t="s">
        <v>10</v>
      </c>
      <c r="D23" s="191"/>
      <c r="E23" s="190" t="s">
        <v>12</v>
      </c>
      <c r="F23" s="190" t="s">
        <v>132</v>
      </c>
      <c r="G23" s="190" t="s">
        <v>14</v>
      </c>
    </row>
    <row r="24" spans="1:7" ht="13.5" customHeight="1">
      <c r="A24" s="30">
        <v>1</v>
      </c>
      <c r="B24" s="26" t="s">
        <v>35</v>
      </c>
      <c r="C24" s="46">
        <v>2</v>
      </c>
      <c r="D24" s="46" t="s">
        <v>31</v>
      </c>
      <c r="E24" s="43"/>
      <c r="F24" s="43">
        <v>30</v>
      </c>
      <c r="G24" s="43"/>
    </row>
    <row r="25" spans="1:7" ht="13.5" customHeight="1">
      <c r="A25" s="30">
        <v>2</v>
      </c>
      <c r="B25" s="197" t="s">
        <v>49</v>
      </c>
      <c r="C25" s="69">
        <v>7</v>
      </c>
      <c r="D25" s="69" t="s">
        <v>39</v>
      </c>
      <c r="E25" s="43">
        <v>45</v>
      </c>
      <c r="F25" s="43">
        <v>45</v>
      </c>
      <c r="G25" s="43"/>
    </row>
    <row r="26" spans="1:7" ht="13.5" customHeight="1">
      <c r="A26" s="30">
        <v>3</v>
      </c>
      <c r="B26" s="197" t="s">
        <v>50</v>
      </c>
      <c r="C26" s="69">
        <v>5</v>
      </c>
      <c r="D26" s="69" t="s">
        <v>39</v>
      </c>
      <c r="E26" s="43">
        <v>30</v>
      </c>
      <c r="F26" s="43">
        <v>30</v>
      </c>
      <c r="G26" s="43"/>
    </row>
    <row r="27" spans="1:7" ht="13.5" customHeight="1">
      <c r="A27" s="30">
        <v>4</v>
      </c>
      <c r="B27" s="197" t="s">
        <v>51</v>
      </c>
      <c r="C27" s="69">
        <v>6</v>
      </c>
      <c r="D27" s="69" t="s">
        <v>39</v>
      </c>
      <c r="E27" s="43">
        <v>30</v>
      </c>
      <c r="F27" s="43"/>
      <c r="G27" s="43">
        <v>45</v>
      </c>
    </row>
    <row r="28" spans="1:7" ht="13.5" customHeight="1">
      <c r="A28" s="30">
        <v>5</v>
      </c>
      <c r="B28" s="197" t="s">
        <v>52</v>
      </c>
      <c r="C28" s="69">
        <v>5</v>
      </c>
      <c r="D28" s="69" t="s">
        <v>31</v>
      </c>
      <c r="E28" s="43">
        <v>30</v>
      </c>
      <c r="F28" s="43"/>
      <c r="G28" s="43">
        <v>30</v>
      </c>
    </row>
    <row r="29" spans="1:7" ht="13.5" customHeight="1">
      <c r="A29" s="30">
        <v>6</v>
      </c>
      <c r="B29" s="197" t="s">
        <v>160</v>
      </c>
      <c r="C29" s="195">
        <v>2</v>
      </c>
      <c r="D29" s="86" t="s">
        <v>39</v>
      </c>
      <c r="E29" s="81">
        <v>15</v>
      </c>
      <c r="F29" s="81">
        <v>15</v>
      </c>
      <c r="G29" s="81"/>
    </row>
    <row r="30" spans="1:7" ht="13.5" customHeight="1">
      <c r="A30" s="30">
        <v>7</v>
      </c>
      <c r="B30" s="197" t="s">
        <v>163</v>
      </c>
      <c r="C30" s="195">
        <v>2</v>
      </c>
      <c r="D30" s="86" t="s">
        <v>31</v>
      </c>
      <c r="E30" s="81">
        <v>15</v>
      </c>
      <c r="F30" s="81">
        <v>15</v>
      </c>
      <c r="G30" s="81"/>
    </row>
    <row r="31" spans="1:7" ht="13.5" customHeight="1">
      <c r="A31" s="30">
        <v>8</v>
      </c>
      <c r="B31" s="197" t="s">
        <v>146</v>
      </c>
      <c r="C31" s="195">
        <v>1</v>
      </c>
      <c r="D31" s="86" t="s">
        <v>31</v>
      </c>
      <c r="E31" s="81"/>
      <c r="F31" s="81">
        <v>30</v>
      </c>
      <c r="G31" s="81"/>
    </row>
    <row r="32" spans="2:5" ht="13.5" customHeight="1">
      <c r="B32" s="104"/>
      <c r="C32" s="2"/>
      <c r="E32" s="3"/>
    </row>
    <row r="33" spans="2:8" ht="13.5" customHeight="1">
      <c r="B33" s="2" t="s">
        <v>134</v>
      </c>
      <c r="C33" s="191" t="s">
        <v>10</v>
      </c>
      <c r="D33" s="191"/>
      <c r="E33" s="190" t="s">
        <v>12</v>
      </c>
      <c r="F33" s="190" t="s">
        <v>132</v>
      </c>
      <c r="G33" s="190" t="s">
        <v>14</v>
      </c>
      <c r="H33" s="198"/>
    </row>
    <row r="34" spans="1:8" ht="13.5" customHeight="1">
      <c r="A34" s="30">
        <v>1</v>
      </c>
      <c r="B34" s="26" t="s">
        <v>36</v>
      </c>
      <c r="C34" s="46">
        <v>2</v>
      </c>
      <c r="D34" s="46" t="s">
        <v>31</v>
      </c>
      <c r="E34" s="43"/>
      <c r="F34" s="43">
        <v>30</v>
      </c>
      <c r="G34" s="43"/>
      <c r="H34" s="101"/>
    </row>
    <row r="35" spans="1:8" ht="13.5" customHeight="1">
      <c r="A35" s="30">
        <v>2</v>
      </c>
      <c r="B35" s="26" t="s">
        <v>40</v>
      </c>
      <c r="C35" s="46">
        <v>0</v>
      </c>
      <c r="D35" s="46" t="s">
        <v>31</v>
      </c>
      <c r="E35" s="43"/>
      <c r="F35" s="43">
        <v>30</v>
      </c>
      <c r="G35" s="43"/>
      <c r="H35" s="101"/>
    </row>
    <row r="36" spans="1:8" ht="13.5" customHeight="1">
      <c r="A36" s="30">
        <v>3</v>
      </c>
      <c r="B36" s="197" t="s">
        <v>53</v>
      </c>
      <c r="C36" s="46">
        <v>5</v>
      </c>
      <c r="D36" s="69" t="s">
        <v>39</v>
      </c>
      <c r="E36" s="43">
        <v>30</v>
      </c>
      <c r="F36" s="43">
        <v>30</v>
      </c>
      <c r="G36" s="43"/>
      <c r="H36" s="101"/>
    </row>
    <row r="37" spans="1:8" ht="13.5" customHeight="1">
      <c r="A37" s="30">
        <v>4</v>
      </c>
      <c r="B37" s="197" t="s">
        <v>54</v>
      </c>
      <c r="C37" s="46">
        <v>8</v>
      </c>
      <c r="D37" s="69" t="s">
        <v>39</v>
      </c>
      <c r="E37" s="43">
        <v>60</v>
      </c>
      <c r="F37" s="43">
        <v>60</v>
      </c>
      <c r="G37" s="43"/>
      <c r="H37" s="101"/>
    </row>
    <row r="38" spans="1:8" ht="13.5" customHeight="1">
      <c r="A38" s="30">
        <v>5</v>
      </c>
      <c r="B38" s="197" t="s">
        <v>55</v>
      </c>
      <c r="C38" s="46">
        <v>5</v>
      </c>
      <c r="D38" s="69" t="s">
        <v>31</v>
      </c>
      <c r="E38" s="43">
        <v>30</v>
      </c>
      <c r="F38" s="43">
        <v>30</v>
      </c>
      <c r="G38" s="43"/>
      <c r="H38" s="101"/>
    </row>
    <row r="39" spans="1:8" ht="13.5" customHeight="1">
      <c r="A39" s="30">
        <v>6</v>
      </c>
      <c r="B39" s="197" t="s">
        <v>56</v>
      </c>
      <c r="C39" s="46">
        <v>5</v>
      </c>
      <c r="D39" s="69" t="s">
        <v>39</v>
      </c>
      <c r="E39" s="43">
        <v>30</v>
      </c>
      <c r="F39" s="43"/>
      <c r="G39" s="43">
        <v>30</v>
      </c>
      <c r="H39" s="101"/>
    </row>
    <row r="40" spans="1:8" ht="13.5" customHeight="1">
      <c r="A40" s="30">
        <v>7</v>
      </c>
      <c r="B40" s="197" t="s">
        <v>159</v>
      </c>
      <c r="C40" s="195">
        <v>2</v>
      </c>
      <c r="D40" s="86" t="s">
        <v>31</v>
      </c>
      <c r="E40" s="81">
        <v>15</v>
      </c>
      <c r="F40" s="81">
        <v>15</v>
      </c>
      <c r="G40" s="81"/>
      <c r="H40" s="101"/>
    </row>
    <row r="41" spans="1:8" ht="13.5" customHeight="1">
      <c r="A41" s="30">
        <v>8</v>
      </c>
      <c r="B41" s="197" t="s">
        <v>148</v>
      </c>
      <c r="C41" s="195">
        <v>1</v>
      </c>
      <c r="D41" s="86" t="s">
        <v>31</v>
      </c>
      <c r="E41" s="81"/>
      <c r="F41" s="81">
        <v>15</v>
      </c>
      <c r="G41" s="81"/>
      <c r="H41" s="101"/>
    </row>
    <row r="42" spans="1:7" ht="13.5" customHeight="1">
      <c r="A42" s="30">
        <v>9</v>
      </c>
      <c r="B42" s="197" t="s">
        <v>149</v>
      </c>
      <c r="C42" s="195">
        <v>2</v>
      </c>
      <c r="D42" s="86" t="s">
        <v>31</v>
      </c>
      <c r="E42" s="81">
        <v>15</v>
      </c>
      <c r="F42" s="81"/>
      <c r="G42" s="81">
        <v>15</v>
      </c>
    </row>
    <row r="43" spans="2:5" ht="13.5" customHeight="1">
      <c r="B43" s="104"/>
      <c r="C43" s="2"/>
      <c r="E43" s="3"/>
    </row>
    <row r="44" spans="2:7" ht="13.5" customHeight="1">
      <c r="B44" s="2" t="s">
        <v>135</v>
      </c>
      <c r="C44" s="191" t="s">
        <v>10</v>
      </c>
      <c r="D44" s="191"/>
      <c r="E44" s="190" t="s">
        <v>12</v>
      </c>
      <c r="F44" s="190" t="s">
        <v>132</v>
      </c>
      <c r="G44" s="190" t="s">
        <v>14</v>
      </c>
    </row>
    <row r="45" spans="1:7" ht="13.5" customHeight="1">
      <c r="A45" s="30">
        <v>1</v>
      </c>
      <c r="B45" s="26" t="s">
        <v>37</v>
      </c>
      <c r="C45" s="46">
        <v>2</v>
      </c>
      <c r="D45" s="46" t="s">
        <v>31</v>
      </c>
      <c r="E45" s="43"/>
      <c r="F45" s="43">
        <v>30</v>
      </c>
      <c r="G45" s="43"/>
    </row>
    <row r="46" spans="1:7" ht="13.5" customHeight="1">
      <c r="A46" s="30">
        <v>2</v>
      </c>
      <c r="B46" s="26" t="s">
        <v>40</v>
      </c>
      <c r="C46" s="46">
        <v>0</v>
      </c>
      <c r="D46" s="46" t="s">
        <v>31</v>
      </c>
      <c r="E46" s="43"/>
      <c r="F46" s="43">
        <v>30</v>
      </c>
      <c r="G46" s="43"/>
    </row>
    <row r="47" spans="1:7" ht="13.5" customHeight="1">
      <c r="A47" s="30">
        <v>3</v>
      </c>
      <c r="B47" s="26" t="s">
        <v>57</v>
      </c>
      <c r="C47" s="69">
        <v>4.5</v>
      </c>
      <c r="D47" s="69" t="s">
        <v>39</v>
      </c>
      <c r="E47" s="43">
        <v>30</v>
      </c>
      <c r="F47" s="43">
        <v>30</v>
      </c>
      <c r="G47" s="43"/>
    </row>
    <row r="48" spans="1:7" ht="13.5" customHeight="1">
      <c r="A48" s="30">
        <v>4</v>
      </c>
      <c r="B48" s="26" t="s">
        <v>58</v>
      </c>
      <c r="C48" s="69">
        <v>3</v>
      </c>
      <c r="D48" s="69" t="s">
        <v>31</v>
      </c>
      <c r="E48" s="43">
        <v>15</v>
      </c>
      <c r="F48" s="43"/>
      <c r="G48" s="43">
        <v>30</v>
      </c>
    </row>
    <row r="49" spans="1:7" ht="13.5" customHeight="1">
      <c r="A49" s="30">
        <v>5</v>
      </c>
      <c r="B49" s="26" t="s">
        <v>59</v>
      </c>
      <c r="C49" s="69">
        <v>4</v>
      </c>
      <c r="D49" s="69" t="s">
        <v>31</v>
      </c>
      <c r="E49" s="43">
        <v>30</v>
      </c>
      <c r="F49" s="43">
        <v>30</v>
      </c>
      <c r="G49" s="43"/>
    </row>
    <row r="50" spans="1:7" ht="13.5" customHeight="1">
      <c r="A50" s="30">
        <v>6</v>
      </c>
      <c r="B50" s="26" t="s">
        <v>136</v>
      </c>
      <c r="C50" s="69">
        <v>4.5</v>
      </c>
      <c r="D50" s="69" t="s">
        <v>39</v>
      </c>
      <c r="E50" s="43">
        <v>30</v>
      </c>
      <c r="F50" s="43">
        <v>30</v>
      </c>
      <c r="G50" s="43"/>
    </row>
    <row r="51" spans="1:7" ht="13.5" customHeight="1">
      <c r="A51" s="30">
        <v>7</v>
      </c>
      <c r="B51" s="26" t="s">
        <v>162</v>
      </c>
      <c r="C51" s="195">
        <v>4</v>
      </c>
      <c r="D51" s="86" t="s">
        <v>39</v>
      </c>
      <c r="E51" s="81">
        <v>45</v>
      </c>
      <c r="F51" s="81">
        <v>45</v>
      </c>
      <c r="G51" s="81"/>
    </row>
    <row r="52" spans="1:7" ht="27.75" customHeight="1">
      <c r="A52" s="199">
        <v>8</v>
      </c>
      <c r="B52" s="200" t="s">
        <v>150</v>
      </c>
      <c r="C52" s="170">
        <v>2</v>
      </c>
      <c r="D52" s="201" t="s">
        <v>31</v>
      </c>
      <c r="E52" s="202"/>
      <c r="F52" s="202">
        <v>30</v>
      </c>
      <c r="G52" s="202"/>
    </row>
    <row r="53" spans="1:7" ht="13.5" customHeight="1">
      <c r="A53" s="30">
        <v>9</v>
      </c>
      <c r="B53" s="26" t="s">
        <v>157</v>
      </c>
      <c r="C53" s="69">
        <v>6</v>
      </c>
      <c r="D53" s="86" t="s">
        <v>31</v>
      </c>
      <c r="E53" s="81"/>
      <c r="F53" s="81"/>
      <c r="G53" s="81"/>
    </row>
    <row r="54" spans="3:5" ht="13.5" customHeight="1">
      <c r="C54" s="2"/>
      <c r="E54" s="3"/>
    </row>
    <row r="55" spans="2:7" ht="13.5" customHeight="1">
      <c r="B55" s="2" t="s">
        <v>137</v>
      </c>
      <c r="C55" s="191" t="s">
        <v>10</v>
      </c>
      <c r="D55" s="191"/>
      <c r="E55" s="190" t="s">
        <v>12</v>
      </c>
      <c r="F55" s="190" t="s">
        <v>132</v>
      </c>
      <c r="G55" s="190" t="s">
        <v>14</v>
      </c>
    </row>
    <row r="56" spans="1:7" ht="13.5" customHeight="1">
      <c r="A56" s="30">
        <v>1</v>
      </c>
      <c r="B56" s="26" t="s">
        <v>38</v>
      </c>
      <c r="C56" s="46">
        <v>2</v>
      </c>
      <c r="D56" s="46" t="s">
        <v>39</v>
      </c>
      <c r="E56" s="43"/>
      <c r="F56" s="43">
        <v>30</v>
      </c>
      <c r="G56" s="43"/>
    </row>
    <row r="57" spans="1:7" ht="13.5" customHeight="1">
      <c r="A57" s="30">
        <v>2</v>
      </c>
      <c r="B57" s="26" t="s">
        <v>61</v>
      </c>
      <c r="C57" s="69">
        <v>6</v>
      </c>
      <c r="D57" s="69" t="s">
        <v>39</v>
      </c>
      <c r="E57" s="43">
        <v>30</v>
      </c>
      <c r="F57" s="43">
        <v>45</v>
      </c>
      <c r="G57" s="43"/>
    </row>
    <row r="58" spans="1:7" ht="13.5" customHeight="1">
      <c r="A58" s="30">
        <v>3</v>
      </c>
      <c r="B58" s="26" t="s">
        <v>62</v>
      </c>
      <c r="C58" s="69">
        <v>3.5</v>
      </c>
      <c r="D58" s="69" t="s">
        <v>31</v>
      </c>
      <c r="E58" s="43"/>
      <c r="F58" s="43"/>
      <c r="G58" s="43">
        <v>45</v>
      </c>
    </row>
    <row r="59" spans="1:7" ht="13.5" customHeight="1">
      <c r="A59" s="30">
        <v>4</v>
      </c>
      <c r="B59" s="31" t="s">
        <v>151</v>
      </c>
      <c r="C59" s="195">
        <v>7.5</v>
      </c>
      <c r="D59" s="86" t="s">
        <v>39</v>
      </c>
      <c r="E59" s="81">
        <v>45</v>
      </c>
      <c r="F59" s="81">
        <v>45</v>
      </c>
      <c r="G59" s="81"/>
    </row>
    <row r="60" spans="1:7" ht="13.5" customHeight="1">
      <c r="A60" s="30">
        <v>5</v>
      </c>
      <c r="B60" s="26" t="s">
        <v>152</v>
      </c>
      <c r="C60" s="195">
        <v>5</v>
      </c>
      <c r="D60" s="86" t="s">
        <v>39</v>
      </c>
      <c r="E60" s="81">
        <v>30</v>
      </c>
      <c r="F60" s="81"/>
      <c r="G60" s="81">
        <v>30</v>
      </c>
    </row>
    <row r="61" spans="1:7" ht="13.5" customHeight="1">
      <c r="A61" s="30">
        <v>6</v>
      </c>
      <c r="B61" s="26" t="s">
        <v>87</v>
      </c>
      <c r="C61" s="69">
        <v>3</v>
      </c>
      <c r="D61" s="86" t="s">
        <v>31</v>
      </c>
      <c r="E61" s="81">
        <v>45</v>
      </c>
      <c r="F61" s="81"/>
      <c r="G61" s="81"/>
    </row>
    <row r="62" spans="1:7" ht="13.5" customHeight="1">
      <c r="A62" s="30">
        <v>7</v>
      </c>
      <c r="B62" s="31" t="s">
        <v>88</v>
      </c>
      <c r="C62" s="69">
        <v>3</v>
      </c>
      <c r="D62" s="86" t="s">
        <v>31</v>
      </c>
      <c r="E62" s="81"/>
      <c r="F62" s="81">
        <v>45</v>
      </c>
      <c r="G62" s="81"/>
    </row>
    <row r="63" spans="3:8" ht="13.5" customHeight="1">
      <c r="C63" s="2"/>
      <c r="D63" s="3"/>
      <c r="E63" s="3"/>
      <c r="F63" s="3"/>
      <c r="G63" s="3"/>
      <c r="H63" s="3"/>
    </row>
    <row r="64" spans="2:7" ht="13.5" customHeight="1">
      <c r="B64" s="2" t="s">
        <v>138</v>
      </c>
      <c r="C64" s="191" t="s">
        <v>10</v>
      </c>
      <c r="D64" s="191"/>
      <c r="E64" s="190" t="s">
        <v>12</v>
      </c>
      <c r="F64" s="190" t="s">
        <v>132</v>
      </c>
      <c r="G64" s="190" t="s">
        <v>14</v>
      </c>
    </row>
    <row r="65" spans="1:7" ht="13.5" customHeight="1">
      <c r="A65" s="30">
        <v>1</v>
      </c>
      <c r="B65" s="26" t="s">
        <v>63</v>
      </c>
      <c r="C65" s="69">
        <v>5</v>
      </c>
      <c r="D65" s="69" t="s">
        <v>39</v>
      </c>
      <c r="E65" s="43">
        <v>30</v>
      </c>
      <c r="F65" s="43">
        <v>30</v>
      </c>
      <c r="G65" s="43"/>
    </row>
    <row r="66" spans="1:7" ht="13.5" customHeight="1">
      <c r="A66" s="30">
        <v>2</v>
      </c>
      <c r="B66" s="26" t="s">
        <v>153</v>
      </c>
      <c r="C66" s="195">
        <v>2.5</v>
      </c>
      <c r="D66" s="86" t="s">
        <v>31</v>
      </c>
      <c r="E66" s="81">
        <v>30</v>
      </c>
      <c r="F66" s="81"/>
      <c r="G66" s="81"/>
    </row>
    <row r="67" spans="1:7" ht="13.5" customHeight="1">
      <c r="A67" s="30">
        <v>3</v>
      </c>
      <c r="B67" s="26" t="s">
        <v>154</v>
      </c>
      <c r="C67" s="195">
        <v>2.5</v>
      </c>
      <c r="D67" s="86" t="s">
        <v>31</v>
      </c>
      <c r="E67" s="81"/>
      <c r="F67" s="81"/>
      <c r="G67" s="81">
        <v>30</v>
      </c>
    </row>
    <row r="68" spans="1:7" ht="13.5" customHeight="1">
      <c r="A68" s="30">
        <v>4</v>
      </c>
      <c r="B68" s="26" t="s">
        <v>155</v>
      </c>
      <c r="C68" s="195">
        <v>2.5</v>
      </c>
      <c r="D68" s="86" t="s">
        <v>31</v>
      </c>
      <c r="E68" s="81"/>
      <c r="F68" s="81"/>
      <c r="G68" s="81">
        <v>30</v>
      </c>
    </row>
    <row r="69" spans="1:7" ht="13.5" customHeight="1">
      <c r="A69" s="30">
        <v>5</v>
      </c>
      <c r="B69" s="26" t="s">
        <v>156</v>
      </c>
      <c r="C69" s="195">
        <v>2.5</v>
      </c>
      <c r="D69" s="86" t="s">
        <v>31</v>
      </c>
      <c r="E69" s="81"/>
      <c r="F69" s="81">
        <v>30</v>
      </c>
      <c r="G69" s="81"/>
    </row>
    <row r="70" spans="1:7" ht="13.5" customHeight="1">
      <c r="A70" s="30">
        <v>6</v>
      </c>
      <c r="B70" s="26" t="s">
        <v>89</v>
      </c>
      <c r="C70" s="69">
        <v>2</v>
      </c>
      <c r="D70" s="86" t="s">
        <v>31</v>
      </c>
      <c r="E70" s="81">
        <v>30</v>
      </c>
      <c r="F70" s="81"/>
      <c r="G70" s="81"/>
    </row>
    <row r="71" spans="1:7" ht="13.5" customHeight="1">
      <c r="A71" s="30">
        <v>7</v>
      </c>
      <c r="B71" s="31" t="s">
        <v>90</v>
      </c>
      <c r="C71" s="69">
        <v>3</v>
      </c>
      <c r="D71" s="86" t="s">
        <v>31</v>
      </c>
      <c r="E71" s="81"/>
      <c r="F71" s="81">
        <v>45</v>
      </c>
      <c r="G71" s="81"/>
    </row>
    <row r="72" spans="1:7" ht="13.5" customHeight="1">
      <c r="A72" s="30">
        <v>8</v>
      </c>
      <c r="B72" s="26" t="s">
        <v>93</v>
      </c>
      <c r="C72" s="69">
        <v>10</v>
      </c>
      <c r="D72" s="86"/>
      <c r="E72" s="81"/>
      <c r="F72" s="81"/>
      <c r="G72" s="81"/>
    </row>
  </sheetData>
  <sheetProtection selectLockedCells="1" selectUnlockedCells="1"/>
  <mergeCells count="1">
    <mergeCell ref="B1:P1"/>
  </mergeCells>
  <printOptions/>
  <pageMargins left="0.25" right="0.25" top="0.75" bottom="0.75" header="0.3" footer="0.3"/>
  <pageSetup horizontalDpi="300" verticalDpi="300" orientation="portrait" paperSize="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</dc:creator>
  <cp:keywords/>
  <dc:description/>
  <cp:lastModifiedBy>Aleksandra Kiślak-Malinowska</cp:lastModifiedBy>
  <cp:lastPrinted>2019-04-24T09:54:05Z</cp:lastPrinted>
  <dcterms:created xsi:type="dcterms:W3CDTF">2019-04-23T07:02:17Z</dcterms:created>
  <dcterms:modified xsi:type="dcterms:W3CDTF">2019-07-23T05:45:13Z</dcterms:modified>
  <cp:category/>
  <cp:version/>
  <cp:contentType/>
  <cp:contentStatus/>
</cp:coreProperties>
</file>